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ente\Desktop\Business Plan Finale\"/>
    </mc:Choice>
  </mc:AlternateContent>
  <xr:revisionPtr revIDLastSave="0" documentId="13_ncr:1_{B29B1656-1156-4832-B879-0FF166F974DD}" xr6:coauthVersionLast="47" xr6:coauthVersionMax="47" xr10:uidLastSave="{00000000-0000-0000-0000-000000000000}"/>
  <bookViews>
    <workbookView xWindow="-108" yWindow="-108" windowWidth="23256" windowHeight="12576" activeTab="4" xr2:uid="{A7E33FD1-BE14-4044-BF6C-935C8E588711}"/>
  </bookViews>
  <sheets>
    <sheet name="Assunzioni" sheetId="1" r:id="rId1"/>
    <sheet name="INPUT" sheetId="2" r:id="rId2"/>
    <sheet name="Ricavi " sheetId="3" r:id="rId3"/>
    <sheet name="Costi operativi" sheetId="4" r:id="rId4"/>
    <sheet name="NPV Medium-case b scenario" sheetId="5" r:id="rId5"/>
    <sheet name="Investimenti e debito" sheetId="6" r:id="rId6"/>
    <sheet name="Piano del personale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9" i="4" l="1"/>
  <c r="V13" i="5"/>
  <c r="F50" i="5"/>
  <c r="G50" i="5"/>
  <c r="H50" i="5"/>
  <c r="I50" i="5"/>
  <c r="J50" i="5"/>
  <c r="K50" i="5"/>
  <c r="C50" i="5"/>
  <c r="E50" i="5"/>
  <c r="B50" i="5"/>
  <c r="F45" i="5"/>
  <c r="G45" i="5"/>
  <c r="H45" i="5"/>
  <c r="I45" i="5"/>
  <c r="J45" i="5"/>
  <c r="K45" i="5"/>
  <c r="C45" i="5"/>
  <c r="E45" i="5"/>
  <c r="B45" i="5"/>
  <c r="B46" i="5"/>
  <c r="C43" i="5"/>
  <c r="V21" i="5"/>
  <c r="DR26" i="5"/>
  <c r="DR27" i="5"/>
  <c r="DQ27" i="5"/>
  <c r="DQ26" i="5"/>
  <c r="DF26" i="5"/>
  <c r="DG26" i="5"/>
  <c r="DH26" i="5"/>
  <c r="DI26" i="5"/>
  <c r="DJ26" i="5"/>
  <c r="DK26" i="5"/>
  <c r="DL26" i="5"/>
  <c r="DM26" i="5"/>
  <c r="DN26" i="5"/>
  <c r="DO26" i="5"/>
  <c r="DP26" i="5"/>
  <c r="DF27" i="5"/>
  <c r="DG27" i="5"/>
  <c r="DH27" i="5"/>
  <c r="DI27" i="5"/>
  <c r="DJ27" i="5"/>
  <c r="DK27" i="5"/>
  <c r="DL27" i="5"/>
  <c r="DM27" i="5"/>
  <c r="DN27" i="5"/>
  <c r="DO27" i="5"/>
  <c r="DP27" i="5"/>
  <c r="DE27" i="5"/>
  <c r="DE26" i="5"/>
  <c r="CT26" i="5"/>
  <c r="CU26" i="5"/>
  <c r="CV26" i="5"/>
  <c r="CW26" i="5"/>
  <c r="CX26" i="5"/>
  <c r="CY26" i="5"/>
  <c r="CZ26" i="5"/>
  <c r="DA26" i="5"/>
  <c r="DB26" i="5"/>
  <c r="DC26" i="5"/>
  <c r="DD26" i="5"/>
  <c r="CT27" i="5"/>
  <c r="CU27" i="5"/>
  <c r="CV27" i="5"/>
  <c r="CW27" i="5"/>
  <c r="CX27" i="5"/>
  <c r="CY27" i="5"/>
  <c r="CZ27" i="5"/>
  <c r="DA27" i="5"/>
  <c r="DB27" i="5"/>
  <c r="DC27" i="5"/>
  <c r="DD27" i="5"/>
  <c r="CS27" i="5"/>
  <c r="CS26" i="5"/>
  <c r="CI26" i="5"/>
  <c r="CJ26" i="5"/>
  <c r="CK26" i="5"/>
  <c r="CL26" i="5"/>
  <c r="CM26" i="5"/>
  <c r="CN26" i="5"/>
  <c r="CO26" i="5"/>
  <c r="CP26" i="5"/>
  <c r="CQ26" i="5"/>
  <c r="CR26" i="5"/>
  <c r="CI27" i="5"/>
  <c r="CJ27" i="5"/>
  <c r="CK27" i="5"/>
  <c r="CL27" i="5"/>
  <c r="CM27" i="5"/>
  <c r="CN27" i="5"/>
  <c r="CO27" i="5"/>
  <c r="CP27" i="5"/>
  <c r="CQ27" i="5"/>
  <c r="CR27" i="5"/>
  <c r="CH26" i="5"/>
  <c r="CH27" i="5"/>
  <c r="CG27" i="5"/>
  <c r="CG26" i="5"/>
  <c r="BV26" i="5"/>
  <c r="BW26" i="5"/>
  <c r="BX26" i="5"/>
  <c r="BY26" i="5"/>
  <c r="BZ26" i="5"/>
  <c r="CA26" i="5"/>
  <c r="CB26" i="5"/>
  <c r="CC26" i="5"/>
  <c r="CD26" i="5"/>
  <c r="CE26" i="5"/>
  <c r="CF26" i="5"/>
  <c r="BV27" i="5"/>
  <c r="BW27" i="5"/>
  <c r="BX27" i="5"/>
  <c r="BY27" i="5"/>
  <c r="BZ27" i="5"/>
  <c r="CA27" i="5"/>
  <c r="CB27" i="5"/>
  <c r="CC27" i="5"/>
  <c r="CD27" i="5"/>
  <c r="CE27" i="5"/>
  <c r="CF27" i="5"/>
  <c r="BU27" i="5"/>
  <c r="BU26" i="5"/>
  <c r="AM21" i="4"/>
  <c r="AM15" i="4"/>
  <c r="AN15" i="4" s="1"/>
  <c r="AO15" i="4" s="1"/>
  <c r="AP15" i="4" s="1"/>
  <c r="AQ15" i="4" s="1"/>
  <c r="O13" i="4"/>
  <c r="P13" i="4" s="1"/>
  <c r="Q13" i="4" s="1"/>
  <c r="R13" i="4" s="1"/>
  <c r="S13" i="4" s="1"/>
  <c r="T13" i="4" s="1"/>
  <c r="U13" i="4" s="1"/>
  <c r="V13" i="4" s="1"/>
  <c r="W13" i="4" s="1"/>
  <c r="X13" i="4" s="1"/>
  <c r="Y13" i="4" s="1"/>
  <c r="Z13" i="4" s="1"/>
  <c r="AA13" i="4" s="1"/>
  <c r="AB13" i="4" s="1"/>
  <c r="AC13" i="4" s="1"/>
  <c r="AD13" i="4" s="1"/>
  <c r="AE13" i="4" s="1"/>
  <c r="AF13" i="4" s="1"/>
  <c r="AG13" i="4" s="1"/>
  <c r="AH13" i="4" s="1"/>
  <c r="AI13" i="4" s="1"/>
  <c r="AJ13" i="4" s="1"/>
  <c r="AK13" i="4" s="1"/>
  <c r="AL13" i="4" s="1"/>
  <c r="AM13" i="4" s="1"/>
  <c r="AN13" i="4" s="1"/>
  <c r="AO13" i="4" s="1"/>
  <c r="AP13" i="4" s="1"/>
  <c r="AQ13" i="4" s="1"/>
  <c r="AR13" i="4" s="1"/>
  <c r="AS13" i="4" s="1"/>
  <c r="AT13" i="4" s="1"/>
  <c r="AU13" i="4" s="1"/>
  <c r="AV13" i="4" s="1"/>
  <c r="AW13" i="4" s="1"/>
  <c r="AX13" i="4" s="1"/>
  <c r="AY13" i="4" s="1"/>
  <c r="AZ13" i="4" s="1"/>
  <c r="BA13" i="4" s="1"/>
  <c r="BB13" i="4" s="1"/>
  <c r="BC13" i="4" s="1"/>
  <c r="BD13" i="4" s="1"/>
  <c r="BE13" i="4" s="1"/>
  <c r="BF13" i="4" s="1"/>
  <c r="BG13" i="4" s="1"/>
  <c r="BH13" i="4" s="1"/>
  <c r="BI13" i="4" s="1"/>
  <c r="BJ13" i="4" s="1"/>
  <c r="BK13" i="4" s="1"/>
  <c r="BL13" i="4" s="1"/>
  <c r="BM13" i="4" s="1"/>
  <c r="BN13" i="4" s="1"/>
  <c r="BO13" i="4" s="1"/>
  <c r="BP13" i="4" s="1"/>
  <c r="BQ13" i="4" s="1"/>
  <c r="BR13" i="4" s="1"/>
  <c r="BS13" i="4" s="1"/>
  <c r="BT13" i="4" s="1"/>
  <c r="BU13" i="4" s="1"/>
  <c r="BV13" i="4" s="1"/>
  <c r="BW13" i="4" s="1"/>
  <c r="BX13" i="4" s="1"/>
  <c r="BY13" i="4" s="1"/>
  <c r="BZ13" i="4" s="1"/>
  <c r="CA13" i="4" s="1"/>
  <c r="CB13" i="4" s="1"/>
  <c r="CC13" i="4" s="1"/>
  <c r="CD13" i="4" s="1"/>
  <c r="CE13" i="4" s="1"/>
  <c r="CF13" i="4" s="1"/>
  <c r="CG13" i="4" s="1"/>
  <c r="CH13" i="4" s="1"/>
  <c r="CI13" i="4" s="1"/>
  <c r="CJ13" i="4" s="1"/>
  <c r="CK13" i="4" s="1"/>
  <c r="CL13" i="4" s="1"/>
  <c r="CM13" i="4" s="1"/>
  <c r="CN13" i="4" s="1"/>
  <c r="CO13" i="4" s="1"/>
  <c r="CP13" i="4" s="1"/>
  <c r="CQ13" i="4" s="1"/>
  <c r="CR13" i="4" s="1"/>
  <c r="CS13" i="4" s="1"/>
  <c r="CT13" i="4" s="1"/>
  <c r="CU13" i="4" s="1"/>
  <c r="CV13" i="4" s="1"/>
  <c r="CW13" i="4" s="1"/>
  <c r="CX13" i="4" s="1"/>
  <c r="CY13" i="4" s="1"/>
  <c r="CZ13" i="4" s="1"/>
  <c r="DA13" i="4" s="1"/>
  <c r="DB13" i="4" s="1"/>
  <c r="DC13" i="4" s="1"/>
  <c r="DD13" i="4" s="1"/>
  <c r="DE13" i="4" s="1"/>
  <c r="DF13" i="4" s="1"/>
  <c r="DG13" i="4" s="1"/>
  <c r="DH13" i="4" s="1"/>
  <c r="DI13" i="4" s="1"/>
  <c r="DJ13" i="4" s="1"/>
  <c r="DK13" i="4" s="1"/>
  <c r="DL13" i="4" s="1"/>
  <c r="DM13" i="4" s="1"/>
  <c r="DN13" i="4" s="1"/>
  <c r="DO13" i="4" s="1"/>
  <c r="DP13" i="4" s="1"/>
  <c r="DQ13" i="4" s="1"/>
  <c r="DR13" i="4" s="1"/>
  <c r="N13" i="4"/>
  <c r="M13" i="4"/>
  <c r="L13" i="4"/>
  <c r="DR12" i="4"/>
  <c r="DP12" i="4"/>
  <c r="DN12" i="4"/>
  <c r="DL12" i="4"/>
  <c r="DJ12" i="4"/>
  <c r="DH12" i="4"/>
  <c r="DF12" i="4"/>
  <c r="DD12" i="4"/>
  <c r="DB12" i="4"/>
  <c r="CZ12" i="4"/>
  <c r="CX12" i="4"/>
  <c r="CV12" i="4"/>
  <c r="CT12" i="4"/>
  <c r="CR12" i="4"/>
  <c r="CP12" i="4"/>
  <c r="CN12" i="4"/>
  <c r="CL12" i="4"/>
  <c r="CJ12" i="4"/>
  <c r="CH12" i="4"/>
  <c r="CF12" i="4"/>
  <c r="CD12" i="4"/>
  <c r="CB12" i="4"/>
  <c r="BZ12" i="4"/>
  <c r="BX12" i="4"/>
  <c r="BV12" i="4"/>
  <c r="BT12" i="4"/>
  <c r="BR12" i="4"/>
  <c r="BP12" i="4"/>
  <c r="BN12" i="4"/>
  <c r="BL12" i="4"/>
  <c r="BJ12" i="4"/>
  <c r="BH12" i="4"/>
  <c r="BF12" i="4"/>
  <c r="BD12" i="4"/>
  <c r="BB12" i="4"/>
  <c r="AZ12" i="4"/>
  <c r="AX12" i="4"/>
  <c r="AV12" i="4"/>
  <c r="AT12" i="4"/>
  <c r="AR12" i="4"/>
  <c r="AP12" i="4"/>
  <c r="AN12" i="4"/>
  <c r="AL12" i="4"/>
  <c r="AJ12" i="4"/>
  <c r="AH12" i="4"/>
  <c r="AF12" i="4"/>
  <c r="AD12" i="4"/>
  <c r="AB12" i="4"/>
  <c r="Z12" i="4"/>
  <c r="X12" i="4"/>
  <c r="V12" i="4"/>
  <c r="T12" i="4"/>
  <c r="R12" i="4"/>
  <c r="P12" i="4"/>
  <c r="N12" i="4"/>
  <c r="L12" i="4"/>
  <c r="DR11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DR10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DR9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DR8" i="4"/>
  <c r="DQ8" i="4"/>
  <c r="DP8" i="4"/>
  <c r="DO8" i="4"/>
  <c r="DN8" i="4"/>
  <c r="DM8" i="4"/>
  <c r="DL8" i="4"/>
  <c r="DK8" i="4"/>
  <c r="DJ8" i="4"/>
  <c r="DI8" i="4"/>
  <c r="DH8" i="4"/>
  <c r="DG8" i="4"/>
  <c r="DF8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O7" i="4"/>
  <c r="P7" i="4" s="1"/>
  <c r="Q7" i="4" s="1"/>
  <c r="R7" i="4" s="1"/>
  <c r="S7" i="4" s="1"/>
  <c r="T7" i="4" s="1"/>
  <c r="U7" i="4" s="1"/>
  <c r="V7" i="4" s="1"/>
  <c r="W7" i="4" s="1"/>
  <c r="X7" i="4" s="1"/>
  <c r="Y7" i="4" s="1"/>
  <c r="Z7" i="4" s="1"/>
  <c r="AA7" i="4" s="1"/>
  <c r="AB7" i="4" s="1"/>
  <c r="AC7" i="4" s="1"/>
  <c r="AD7" i="4" s="1"/>
  <c r="AE7" i="4" s="1"/>
  <c r="AF7" i="4" s="1"/>
  <c r="AG7" i="4" s="1"/>
  <c r="AH7" i="4" s="1"/>
  <c r="AI7" i="4" s="1"/>
  <c r="AJ7" i="4" s="1"/>
  <c r="AK7" i="4" s="1"/>
  <c r="AL7" i="4" s="1"/>
  <c r="AM7" i="4" s="1"/>
  <c r="AN7" i="4" s="1"/>
  <c r="AO7" i="4" s="1"/>
  <c r="AP7" i="4" s="1"/>
  <c r="AQ7" i="4" s="1"/>
  <c r="AR7" i="4" s="1"/>
  <c r="AS7" i="4" s="1"/>
  <c r="AT7" i="4" s="1"/>
  <c r="AU7" i="4" s="1"/>
  <c r="AV7" i="4" s="1"/>
  <c r="AW7" i="4" s="1"/>
  <c r="AX7" i="4" s="1"/>
  <c r="AY7" i="4" s="1"/>
  <c r="AZ7" i="4" s="1"/>
  <c r="BA7" i="4" s="1"/>
  <c r="BB7" i="4" s="1"/>
  <c r="BC7" i="4" s="1"/>
  <c r="BD7" i="4" s="1"/>
  <c r="BE7" i="4" s="1"/>
  <c r="BF7" i="4" s="1"/>
  <c r="BG7" i="4" s="1"/>
  <c r="BH7" i="4" s="1"/>
  <c r="BI7" i="4" s="1"/>
  <c r="BJ7" i="4" s="1"/>
  <c r="BK7" i="4" s="1"/>
  <c r="BL7" i="4" s="1"/>
  <c r="BM7" i="4" s="1"/>
  <c r="BN7" i="4" s="1"/>
  <c r="BO7" i="4" s="1"/>
  <c r="BP7" i="4" s="1"/>
  <c r="BQ7" i="4" s="1"/>
  <c r="BR7" i="4" s="1"/>
  <c r="BS7" i="4" s="1"/>
  <c r="BT7" i="4" s="1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O6" i="4"/>
  <c r="P6" i="4" s="1"/>
  <c r="Q6" i="4" s="1"/>
  <c r="R6" i="4" s="1"/>
  <c r="S6" i="4" s="1"/>
  <c r="T6" i="4" s="1"/>
  <c r="U6" i="4" s="1"/>
  <c r="V6" i="4" s="1"/>
  <c r="W6" i="4" s="1"/>
  <c r="X6" i="4" s="1"/>
  <c r="Y6" i="4" s="1"/>
  <c r="Z6" i="4" s="1"/>
  <c r="AA6" i="4" s="1"/>
  <c r="AB6" i="4" s="1"/>
  <c r="AC6" i="4" s="1"/>
  <c r="AD6" i="4" s="1"/>
  <c r="AE6" i="4" s="1"/>
  <c r="AF6" i="4" s="1"/>
  <c r="AG6" i="4" s="1"/>
  <c r="AH6" i="4" s="1"/>
  <c r="AI6" i="4" s="1"/>
  <c r="AJ6" i="4" s="1"/>
  <c r="AK6" i="4" s="1"/>
  <c r="AL6" i="4" s="1"/>
  <c r="AM6" i="4" s="1"/>
  <c r="AN6" i="4" s="1"/>
  <c r="AO6" i="4" s="1"/>
  <c r="AP6" i="4" s="1"/>
  <c r="AQ6" i="4" s="1"/>
  <c r="AR6" i="4" s="1"/>
  <c r="AS6" i="4" s="1"/>
  <c r="AT6" i="4" s="1"/>
  <c r="AU6" i="4" s="1"/>
  <c r="AV6" i="4" s="1"/>
  <c r="AW6" i="4" s="1"/>
  <c r="AX6" i="4" s="1"/>
  <c r="AY6" i="4" s="1"/>
  <c r="AZ6" i="4" s="1"/>
  <c r="BA6" i="4" s="1"/>
  <c r="BB6" i="4" s="1"/>
  <c r="BC6" i="4" s="1"/>
  <c r="BD6" i="4" s="1"/>
  <c r="BE6" i="4" s="1"/>
  <c r="BF6" i="4" s="1"/>
  <c r="BG6" i="4" s="1"/>
  <c r="BH6" i="4" s="1"/>
  <c r="BI6" i="4" s="1"/>
  <c r="BJ6" i="4" s="1"/>
  <c r="BK6" i="4" s="1"/>
  <c r="BL6" i="4" s="1"/>
  <c r="BM6" i="4" s="1"/>
  <c r="BN6" i="4" s="1"/>
  <c r="BO6" i="4" s="1"/>
  <c r="BP6" i="4" s="1"/>
  <c r="BQ6" i="4" s="1"/>
  <c r="BR6" i="4" s="1"/>
  <c r="BS6" i="4" s="1"/>
  <c r="BT6" i="4" s="1"/>
  <c r="BU6" i="4" s="1"/>
  <c r="BV6" i="4" s="1"/>
  <c r="BW6" i="4" s="1"/>
  <c r="BX6" i="4" s="1"/>
  <c r="BY6" i="4" s="1"/>
  <c r="BZ6" i="4" s="1"/>
  <c r="CA6" i="4" s="1"/>
  <c r="CB6" i="4" s="1"/>
  <c r="CC6" i="4" s="1"/>
  <c r="CD6" i="4" s="1"/>
  <c r="CE6" i="4" s="1"/>
  <c r="CF6" i="4" s="1"/>
  <c r="CG6" i="4" s="1"/>
  <c r="CH6" i="4" s="1"/>
  <c r="CI6" i="4" s="1"/>
  <c r="CJ6" i="4" s="1"/>
  <c r="CK6" i="4" s="1"/>
  <c r="CL6" i="4" s="1"/>
  <c r="CM6" i="4" s="1"/>
  <c r="CN6" i="4" s="1"/>
  <c r="CO6" i="4" s="1"/>
  <c r="CP6" i="4" s="1"/>
  <c r="CQ6" i="4" s="1"/>
  <c r="CR6" i="4" s="1"/>
  <c r="CS6" i="4" s="1"/>
  <c r="CT6" i="4" s="1"/>
  <c r="CU6" i="4" s="1"/>
  <c r="CV6" i="4" s="1"/>
  <c r="CW6" i="4" s="1"/>
  <c r="CX6" i="4" s="1"/>
  <c r="CY6" i="4" s="1"/>
  <c r="CZ6" i="4" s="1"/>
  <c r="DA6" i="4" s="1"/>
  <c r="DB6" i="4" s="1"/>
  <c r="DC6" i="4" s="1"/>
  <c r="DD6" i="4" s="1"/>
  <c r="DE6" i="4" s="1"/>
  <c r="DF6" i="4" s="1"/>
  <c r="DG6" i="4" s="1"/>
  <c r="DH6" i="4" s="1"/>
  <c r="DI6" i="4" s="1"/>
  <c r="DJ6" i="4" s="1"/>
  <c r="DK6" i="4" s="1"/>
  <c r="DL6" i="4" s="1"/>
  <c r="DM6" i="4" s="1"/>
  <c r="DN6" i="4" s="1"/>
  <c r="DO6" i="4" s="1"/>
  <c r="DP6" i="4" s="1"/>
  <c r="DQ6" i="4" s="1"/>
  <c r="DR6" i="4" s="1"/>
  <c r="O5" i="4"/>
  <c r="P5" i="4" s="1"/>
  <c r="Q5" i="4" s="1"/>
  <c r="R5" i="4" s="1"/>
  <c r="S5" i="4" s="1"/>
  <c r="T5" i="4" s="1"/>
  <c r="U5" i="4" s="1"/>
  <c r="V5" i="4" s="1"/>
  <c r="W5" i="4" s="1"/>
  <c r="X5" i="4" s="1"/>
  <c r="Y5" i="4" s="1"/>
  <c r="Z5" i="4" s="1"/>
  <c r="AA5" i="4" s="1"/>
  <c r="AB5" i="4" s="1"/>
  <c r="AC5" i="4" s="1"/>
  <c r="AD5" i="4" s="1"/>
  <c r="AE5" i="4" s="1"/>
  <c r="AF5" i="4" s="1"/>
  <c r="AG5" i="4" s="1"/>
  <c r="AH5" i="4" s="1"/>
  <c r="AI5" i="4" s="1"/>
  <c r="AJ5" i="4" s="1"/>
  <c r="AK5" i="4" s="1"/>
  <c r="AL5" i="4" s="1"/>
  <c r="AM5" i="4" s="1"/>
  <c r="AN5" i="4" s="1"/>
  <c r="AO5" i="4" s="1"/>
  <c r="AP5" i="4" s="1"/>
  <c r="AQ5" i="4" s="1"/>
  <c r="AR5" i="4" s="1"/>
  <c r="AS5" i="4" s="1"/>
  <c r="AT5" i="4" s="1"/>
  <c r="AU5" i="4" s="1"/>
  <c r="AV5" i="4" s="1"/>
  <c r="AW5" i="4" s="1"/>
  <c r="AX5" i="4" s="1"/>
  <c r="AY5" i="4" s="1"/>
  <c r="AZ5" i="4" s="1"/>
  <c r="BA5" i="4" s="1"/>
  <c r="BB5" i="4" s="1"/>
  <c r="BC5" i="4" s="1"/>
  <c r="BD5" i="4" s="1"/>
  <c r="BE5" i="4" s="1"/>
  <c r="BF5" i="4" s="1"/>
  <c r="BG5" i="4" s="1"/>
  <c r="BH5" i="4" s="1"/>
  <c r="BI5" i="4" s="1"/>
  <c r="BJ5" i="4" s="1"/>
  <c r="BK5" i="4" s="1"/>
  <c r="BL5" i="4" s="1"/>
  <c r="BM5" i="4" s="1"/>
  <c r="BN5" i="4" s="1"/>
  <c r="BO5" i="4" s="1"/>
  <c r="BP5" i="4" s="1"/>
  <c r="BQ5" i="4" s="1"/>
  <c r="BR5" i="4" s="1"/>
  <c r="BS5" i="4" s="1"/>
  <c r="BT5" i="4" s="1"/>
  <c r="BU5" i="4" s="1"/>
  <c r="BV5" i="4" s="1"/>
  <c r="BW5" i="4" s="1"/>
  <c r="BX5" i="4" s="1"/>
  <c r="BY5" i="4" s="1"/>
  <c r="BZ5" i="4" s="1"/>
  <c r="CA5" i="4" s="1"/>
  <c r="CB5" i="4" s="1"/>
  <c r="CC5" i="4" s="1"/>
  <c r="CD5" i="4" s="1"/>
  <c r="CE5" i="4" s="1"/>
  <c r="CF5" i="4" s="1"/>
  <c r="CG5" i="4" s="1"/>
  <c r="CH5" i="4" s="1"/>
  <c r="CI5" i="4" s="1"/>
  <c r="CJ5" i="4" s="1"/>
  <c r="CK5" i="4" s="1"/>
  <c r="CL5" i="4" s="1"/>
  <c r="CM5" i="4" s="1"/>
  <c r="CN5" i="4" s="1"/>
  <c r="CO5" i="4" s="1"/>
  <c r="CP5" i="4" s="1"/>
  <c r="CQ5" i="4" s="1"/>
  <c r="CR5" i="4" s="1"/>
  <c r="CS5" i="4" s="1"/>
  <c r="CT5" i="4" s="1"/>
  <c r="CU5" i="4" s="1"/>
  <c r="CV5" i="4" s="1"/>
  <c r="CW5" i="4" s="1"/>
  <c r="CX5" i="4" s="1"/>
  <c r="CY5" i="4" s="1"/>
  <c r="CZ5" i="4" s="1"/>
  <c r="DA5" i="4" s="1"/>
  <c r="DB5" i="4" s="1"/>
  <c r="DC5" i="4" s="1"/>
  <c r="DD5" i="4" s="1"/>
  <c r="DE5" i="4" s="1"/>
  <c r="DF5" i="4" s="1"/>
  <c r="DG5" i="4" s="1"/>
  <c r="DH5" i="4" s="1"/>
  <c r="DI5" i="4" s="1"/>
  <c r="DJ5" i="4" s="1"/>
  <c r="DK5" i="4" s="1"/>
  <c r="DL5" i="4" s="1"/>
  <c r="DM5" i="4" s="1"/>
  <c r="DN5" i="4" s="1"/>
  <c r="DO5" i="4" s="1"/>
  <c r="DP5" i="4" s="1"/>
  <c r="DQ5" i="4" s="1"/>
  <c r="DR5" i="4" s="1"/>
  <c r="AL27" i="3"/>
  <c r="AK27" i="3"/>
  <c r="AB27" i="3"/>
  <c r="AC27" i="3"/>
  <c r="AD27" i="3"/>
  <c r="AE27" i="3"/>
  <c r="AF27" i="3"/>
  <c r="AG27" i="3"/>
  <c r="AH27" i="3"/>
  <c r="AI27" i="3"/>
  <c r="AJ27" i="3"/>
  <c r="AA27" i="3"/>
  <c r="AM15" i="3"/>
  <c r="AN15" i="3" s="1"/>
  <c r="AN27" i="3" s="1"/>
  <c r="O5" i="3"/>
  <c r="DC77" i="7"/>
  <c r="CW77" i="7"/>
  <c r="CV77" i="7"/>
  <c r="CF77" i="7"/>
  <c r="CE77" i="7"/>
  <c r="BY77" i="7"/>
  <c r="BI77" i="7"/>
  <c r="BH77" i="7"/>
  <c r="BG77" i="7"/>
  <c r="AQ77" i="7"/>
  <c r="AK77" i="7"/>
  <c r="AJ77" i="7"/>
  <c r="T77" i="7"/>
  <c r="S77" i="7"/>
  <c r="M77" i="7"/>
  <c r="DR76" i="7"/>
  <c r="DQ76" i="7"/>
  <c r="DP76" i="7"/>
  <c r="DO76" i="7"/>
  <c r="DN76" i="7"/>
  <c r="DM76" i="7"/>
  <c r="DL76" i="7"/>
  <c r="DK76" i="7"/>
  <c r="DJ76" i="7"/>
  <c r="DI76" i="7"/>
  <c r="DH76" i="7"/>
  <c r="DG76" i="7"/>
  <c r="DF76" i="7"/>
  <c r="DE76" i="7"/>
  <c r="DD76" i="7"/>
  <c r="DC76" i="7"/>
  <c r="DB76" i="7"/>
  <c r="DA76" i="7"/>
  <c r="CZ76" i="7"/>
  <c r="CY76" i="7"/>
  <c r="CX76" i="7"/>
  <c r="CW76" i="7"/>
  <c r="CV76" i="7"/>
  <c r="CU76" i="7"/>
  <c r="CT76" i="7"/>
  <c r="CS76" i="7"/>
  <c r="CR76" i="7"/>
  <c r="CQ76" i="7"/>
  <c r="CP76" i="7"/>
  <c r="CO76" i="7"/>
  <c r="CN76" i="7"/>
  <c r="CM76" i="7"/>
  <c r="CL76" i="7"/>
  <c r="CK76" i="7"/>
  <c r="CJ76" i="7"/>
  <c r="CI76" i="7"/>
  <c r="CH76" i="7"/>
  <c r="CG76" i="7"/>
  <c r="CF76" i="7"/>
  <c r="CE76" i="7"/>
  <c r="CD76" i="7"/>
  <c r="CC76" i="7"/>
  <c r="CB76" i="7"/>
  <c r="CA76" i="7"/>
  <c r="BZ76" i="7"/>
  <c r="BY76" i="7"/>
  <c r="BX76" i="7"/>
  <c r="BW76" i="7"/>
  <c r="BV76" i="7"/>
  <c r="BU76" i="7"/>
  <c r="BT76" i="7"/>
  <c r="BS76" i="7"/>
  <c r="BR76" i="7"/>
  <c r="BQ76" i="7"/>
  <c r="BP76" i="7"/>
  <c r="BO76" i="7"/>
  <c r="BN76" i="7"/>
  <c r="BM76" i="7"/>
  <c r="BL76" i="7"/>
  <c r="BK76" i="7"/>
  <c r="BJ76" i="7"/>
  <c r="BI76" i="7"/>
  <c r="BH76" i="7"/>
  <c r="BG76" i="7"/>
  <c r="BF76" i="7"/>
  <c r="BE76" i="7"/>
  <c r="BD76" i="7"/>
  <c r="BC76" i="7"/>
  <c r="BB76" i="7"/>
  <c r="BA76" i="7"/>
  <c r="AZ76" i="7"/>
  <c r="AY76" i="7"/>
  <c r="AX76" i="7"/>
  <c r="AW76" i="7"/>
  <c r="AV76" i="7"/>
  <c r="AU76" i="7"/>
  <c r="AT76" i="7"/>
  <c r="AS76" i="7"/>
  <c r="AR76" i="7"/>
  <c r="AQ76" i="7"/>
  <c r="AP76" i="7"/>
  <c r="AO76" i="7"/>
  <c r="AN76" i="7"/>
  <c r="AM76" i="7"/>
  <c r="AL76" i="7"/>
  <c r="AK76" i="7"/>
  <c r="AJ76" i="7"/>
  <c r="AI76" i="7"/>
  <c r="AH76" i="7"/>
  <c r="AG76" i="7"/>
  <c r="AF76" i="7"/>
  <c r="AE76" i="7"/>
  <c r="AD76" i="7"/>
  <c r="AC76" i="7"/>
  <c r="AB76" i="7"/>
  <c r="AA76" i="7"/>
  <c r="Z76" i="7"/>
  <c r="Y76" i="7"/>
  <c r="X76" i="7"/>
  <c r="W76" i="7"/>
  <c r="V76" i="7"/>
  <c r="U76" i="7"/>
  <c r="T76" i="7"/>
  <c r="S76" i="7"/>
  <c r="R76" i="7"/>
  <c r="Q76" i="7"/>
  <c r="P76" i="7"/>
  <c r="O76" i="7"/>
  <c r="N76" i="7"/>
  <c r="M76" i="7"/>
  <c r="L76" i="7"/>
  <c r="K76" i="7"/>
  <c r="J76" i="7"/>
  <c r="I76" i="7"/>
  <c r="H76" i="7"/>
  <c r="G76" i="7"/>
  <c r="F76" i="7"/>
  <c r="E76" i="7"/>
  <c r="D76" i="7"/>
  <c r="C76" i="7"/>
  <c r="DR75" i="7"/>
  <c r="DQ75" i="7"/>
  <c r="DP75" i="7"/>
  <c r="DO75" i="7"/>
  <c r="DN75" i="7"/>
  <c r="DM75" i="7"/>
  <c r="DL75" i="7"/>
  <c r="DK75" i="7"/>
  <c r="DJ75" i="7"/>
  <c r="DI75" i="7"/>
  <c r="DH75" i="7"/>
  <c r="DG75" i="7"/>
  <c r="DF75" i="7"/>
  <c r="DE75" i="7"/>
  <c r="DD75" i="7"/>
  <c r="DC75" i="7"/>
  <c r="DB75" i="7"/>
  <c r="DA75" i="7"/>
  <c r="CZ75" i="7"/>
  <c r="CY75" i="7"/>
  <c r="CX75" i="7"/>
  <c r="CW75" i="7"/>
  <c r="CV75" i="7"/>
  <c r="CU75" i="7"/>
  <c r="CT75" i="7"/>
  <c r="CS75" i="7"/>
  <c r="CR75" i="7"/>
  <c r="CQ75" i="7"/>
  <c r="CP75" i="7"/>
  <c r="CO75" i="7"/>
  <c r="CN75" i="7"/>
  <c r="CM75" i="7"/>
  <c r="CL75" i="7"/>
  <c r="CK75" i="7"/>
  <c r="CJ75" i="7"/>
  <c r="CI75" i="7"/>
  <c r="CH75" i="7"/>
  <c r="CG75" i="7"/>
  <c r="CF75" i="7"/>
  <c r="CE75" i="7"/>
  <c r="CD75" i="7"/>
  <c r="CC75" i="7"/>
  <c r="CB75" i="7"/>
  <c r="CA75" i="7"/>
  <c r="BZ75" i="7"/>
  <c r="BY75" i="7"/>
  <c r="BX75" i="7"/>
  <c r="BW75" i="7"/>
  <c r="BV75" i="7"/>
  <c r="BU75" i="7"/>
  <c r="BT75" i="7"/>
  <c r="BS75" i="7"/>
  <c r="BR75" i="7"/>
  <c r="BQ75" i="7"/>
  <c r="BP75" i="7"/>
  <c r="BO75" i="7"/>
  <c r="BN75" i="7"/>
  <c r="BM75" i="7"/>
  <c r="BL75" i="7"/>
  <c r="BK75" i="7"/>
  <c r="BJ75" i="7"/>
  <c r="BI75" i="7"/>
  <c r="BH75" i="7"/>
  <c r="BG75" i="7"/>
  <c r="BF75" i="7"/>
  <c r="BE75" i="7"/>
  <c r="BD75" i="7"/>
  <c r="BC75" i="7"/>
  <c r="BB75" i="7"/>
  <c r="BA75" i="7"/>
  <c r="AZ75" i="7"/>
  <c r="AY75" i="7"/>
  <c r="AX75" i="7"/>
  <c r="AW75" i="7"/>
  <c r="AV75" i="7"/>
  <c r="AU75" i="7"/>
  <c r="AT75" i="7"/>
  <c r="AS75" i="7"/>
  <c r="AR75" i="7"/>
  <c r="AQ75" i="7"/>
  <c r="AP75" i="7"/>
  <c r="AO75" i="7"/>
  <c r="AN75" i="7"/>
  <c r="AM75" i="7"/>
  <c r="AL75" i="7"/>
  <c r="AK75" i="7"/>
  <c r="AJ75" i="7"/>
  <c r="AI75" i="7"/>
  <c r="AH75" i="7"/>
  <c r="AG75" i="7"/>
  <c r="AF75" i="7"/>
  <c r="AE75" i="7"/>
  <c r="AD75" i="7"/>
  <c r="AC75" i="7"/>
  <c r="AB75" i="7"/>
  <c r="AA75" i="7"/>
  <c r="Z75" i="7"/>
  <c r="Y75" i="7"/>
  <c r="X75" i="7"/>
  <c r="W75" i="7"/>
  <c r="V75" i="7"/>
  <c r="U75" i="7"/>
  <c r="T75" i="7"/>
  <c r="S75" i="7"/>
  <c r="R75" i="7"/>
  <c r="Q75" i="7"/>
  <c r="P75" i="7"/>
  <c r="O75" i="7"/>
  <c r="N75" i="7"/>
  <c r="M75" i="7"/>
  <c r="L75" i="7"/>
  <c r="K75" i="7"/>
  <c r="J75" i="7"/>
  <c r="I75" i="7"/>
  <c r="H75" i="7"/>
  <c r="G75" i="7"/>
  <c r="F75" i="7"/>
  <c r="E75" i="7"/>
  <c r="D75" i="7"/>
  <c r="C75" i="7"/>
  <c r="DR74" i="7"/>
  <c r="DQ74" i="7"/>
  <c r="DP74" i="7"/>
  <c r="DO74" i="7"/>
  <c r="DN74" i="7"/>
  <c r="DM74" i="7"/>
  <c r="DL74" i="7"/>
  <c r="DK74" i="7"/>
  <c r="DJ74" i="7"/>
  <c r="DI74" i="7"/>
  <c r="DH74" i="7"/>
  <c r="DG74" i="7"/>
  <c r="DF74" i="7"/>
  <c r="DE74" i="7"/>
  <c r="DD74" i="7"/>
  <c r="DC74" i="7"/>
  <c r="DB74" i="7"/>
  <c r="DA74" i="7"/>
  <c r="CZ74" i="7"/>
  <c r="CY74" i="7"/>
  <c r="CX74" i="7"/>
  <c r="CW74" i="7"/>
  <c r="CV74" i="7"/>
  <c r="CU74" i="7"/>
  <c r="CT74" i="7"/>
  <c r="CS74" i="7"/>
  <c r="CR74" i="7"/>
  <c r="CQ74" i="7"/>
  <c r="CP74" i="7"/>
  <c r="CO74" i="7"/>
  <c r="CN74" i="7"/>
  <c r="CM74" i="7"/>
  <c r="CL74" i="7"/>
  <c r="CK74" i="7"/>
  <c r="CJ74" i="7"/>
  <c r="CI74" i="7"/>
  <c r="CH74" i="7"/>
  <c r="CG74" i="7"/>
  <c r="CF74" i="7"/>
  <c r="CE74" i="7"/>
  <c r="CD74" i="7"/>
  <c r="CC74" i="7"/>
  <c r="CB74" i="7"/>
  <c r="CA74" i="7"/>
  <c r="BZ74" i="7"/>
  <c r="BY74" i="7"/>
  <c r="BX74" i="7"/>
  <c r="BW74" i="7"/>
  <c r="BV74" i="7"/>
  <c r="BU74" i="7"/>
  <c r="BT74" i="7"/>
  <c r="BS74" i="7"/>
  <c r="BR74" i="7"/>
  <c r="BQ74" i="7"/>
  <c r="BP74" i="7"/>
  <c r="BO74" i="7"/>
  <c r="BN74" i="7"/>
  <c r="BM74" i="7"/>
  <c r="BL74" i="7"/>
  <c r="BK74" i="7"/>
  <c r="BJ74" i="7"/>
  <c r="BI74" i="7"/>
  <c r="BH74" i="7"/>
  <c r="BG74" i="7"/>
  <c r="BF74" i="7"/>
  <c r="BE74" i="7"/>
  <c r="BD74" i="7"/>
  <c r="BC74" i="7"/>
  <c r="BB74" i="7"/>
  <c r="BA74" i="7"/>
  <c r="AZ74" i="7"/>
  <c r="AY74" i="7"/>
  <c r="AX74" i="7"/>
  <c r="AW74" i="7"/>
  <c r="AV74" i="7"/>
  <c r="AU74" i="7"/>
  <c r="AT74" i="7"/>
  <c r="AS74" i="7"/>
  <c r="AR74" i="7"/>
  <c r="AQ74" i="7"/>
  <c r="AP74" i="7"/>
  <c r="AO74" i="7"/>
  <c r="AN74" i="7"/>
  <c r="AM74" i="7"/>
  <c r="AL74" i="7"/>
  <c r="AK74" i="7"/>
  <c r="AJ74" i="7"/>
  <c r="AI74" i="7"/>
  <c r="AH74" i="7"/>
  <c r="AG74" i="7"/>
  <c r="AF74" i="7"/>
  <c r="AE74" i="7"/>
  <c r="AD74" i="7"/>
  <c r="AC74" i="7"/>
  <c r="AB74" i="7"/>
  <c r="AA74" i="7"/>
  <c r="Z74" i="7"/>
  <c r="Y74" i="7"/>
  <c r="X74" i="7"/>
  <c r="W74" i="7"/>
  <c r="V74" i="7"/>
  <c r="U74" i="7"/>
  <c r="T74" i="7"/>
  <c r="S74" i="7"/>
  <c r="R74" i="7"/>
  <c r="Q74" i="7"/>
  <c r="P74" i="7"/>
  <c r="O74" i="7"/>
  <c r="N74" i="7"/>
  <c r="M74" i="7"/>
  <c r="L74" i="7"/>
  <c r="K74" i="7"/>
  <c r="J74" i="7"/>
  <c r="I74" i="7"/>
  <c r="H74" i="7"/>
  <c r="G74" i="7"/>
  <c r="F74" i="7"/>
  <c r="E74" i="7"/>
  <c r="D74" i="7"/>
  <c r="C74" i="7"/>
  <c r="DR73" i="7"/>
  <c r="DQ73" i="7"/>
  <c r="DP73" i="7"/>
  <c r="DO73" i="7"/>
  <c r="DN73" i="7"/>
  <c r="DM73" i="7"/>
  <c r="DL73" i="7"/>
  <c r="DK73" i="7"/>
  <c r="DJ73" i="7"/>
  <c r="DI73" i="7"/>
  <c r="DH73" i="7"/>
  <c r="DG73" i="7"/>
  <c r="DF73" i="7"/>
  <c r="DE73" i="7"/>
  <c r="DD73" i="7"/>
  <c r="DC73" i="7"/>
  <c r="DB73" i="7"/>
  <c r="DA73" i="7"/>
  <c r="CZ73" i="7"/>
  <c r="CY73" i="7"/>
  <c r="CX73" i="7"/>
  <c r="CW73" i="7"/>
  <c r="CV73" i="7"/>
  <c r="CU73" i="7"/>
  <c r="CT73" i="7"/>
  <c r="CS73" i="7"/>
  <c r="CR73" i="7"/>
  <c r="CQ73" i="7"/>
  <c r="CP73" i="7"/>
  <c r="CO73" i="7"/>
  <c r="CN73" i="7"/>
  <c r="CM73" i="7"/>
  <c r="CL73" i="7"/>
  <c r="CK73" i="7"/>
  <c r="CJ73" i="7"/>
  <c r="CI73" i="7"/>
  <c r="CH73" i="7"/>
  <c r="CG73" i="7"/>
  <c r="CF73" i="7"/>
  <c r="CE73" i="7"/>
  <c r="CD73" i="7"/>
  <c r="CC73" i="7"/>
  <c r="CB73" i="7"/>
  <c r="CA73" i="7"/>
  <c r="BZ73" i="7"/>
  <c r="BY73" i="7"/>
  <c r="BX73" i="7"/>
  <c r="BW73" i="7"/>
  <c r="BV73" i="7"/>
  <c r="BU73" i="7"/>
  <c r="BT73" i="7"/>
  <c r="BS73" i="7"/>
  <c r="BR73" i="7"/>
  <c r="BQ73" i="7"/>
  <c r="BP73" i="7"/>
  <c r="BO73" i="7"/>
  <c r="BN73" i="7"/>
  <c r="BM73" i="7"/>
  <c r="BL73" i="7"/>
  <c r="BK73" i="7"/>
  <c r="BJ73" i="7"/>
  <c r="BI73" i="7"/>
  <c r="BH73" i="7"/>
  <c r="BG73" i="7"/>
  <c r="BF73" i="7"/>
  <c r="BE73" i="7"/>
  <c r="BD73" i="7"/>
  <c r="BC73" i="7"/>
  <c r="BB73" i="7"/>
  <c r="BA73" i="7"/>
  <c r="AZ73" i="7"/>
  <c r="AY73" i="7"/>
  <c r="AX73" i="7"/>
  <c r="AW73" i="7"/>
  <c r="AV73" i="7"/>
  <c r="AU73" i="7"/>
  <c r="AT73" i="7"/>
  <c r="AS73" i="7"/>
  <c r="AR73" i="7"/>
  <c r="AQ73" i="7"/>
  <c r="AP73" i="7"/>
  <c r="AO73" i="7"/>
  <c r="AN73" i="7"/>
  <c r="AM73" i="7"/>
  <c r="AL73" i="7"/>
  <c r="AK73" i="7"/>
  <c r="AJ73" i="7"/>
  <c r="AI73" i="7"/>
  <c r="AH73" i="7"/>
  <c r="AG73" i="7"/>
  <c r="AF73" i="7"/>
  <c r="AE73" i="7"/>
  <c r="AD73" i="7"/>
  <c r="AC73" i="7"/>
  <c r="AB73" i="7"/>
  <c r="AA73" i="7"/>
  <c r="Z73" i="7"/>
  <c r="Y73" i="7"/>
  <c r="X73" i="7"/>
  <c r="W73" i="7"/>
  <c r="V73" i="7"/>
  <c r="U73" i="7"/>
  <c r="T73" i="7"/>
  <c r="S73" i="7"/>
  <c r="R73" i="7"/>
  <c r="Q73" i="7"/>
  <c r="P73" i="7"/>
  <c r="O73" i="7"/>
  <c r="N73" i="7"/>
  <c r="M73" i="7"/>
  <c r="L73" i="7"/>
  <c r="K73" i="7"/>
  <c r="J73" i="7"/>
  <c r="I73" i="7"/>
  <c r="H73" i="7"/>
  <c r="G73" i="7"/>
  <c r="F73" i="7"/>
  <c r="E73" i="7"/>
  <c r="D73" i="7"/>
  <c r="C73" i="7"/>
  <c r="DR72" i="7"/>
  <c r="DQ72" i="7"/>
  <c r="DP72" i="7"/>
  <c r="DO72" i="7"/>
  <c r="DN72" i="7"/>
  <c r="DM72" i="7"/>
  <c r="DL72" i="7"/>
  <c r="DK72" i="7"/>
  <c r="DJ72" i="7"/>
  <c r="DI72" i="7"/>
  <c r="DH72" i="7"/>
  <c r="DG72" i="7"/>
  <c r="DF72" i="7"/>
  <c r="DE72" i="7"/>
  <c r="DD72" i="7"/>
  <c r="DC72" i="7"/>
  <c r="DB72" i="7"/>
  <c r="DA72" i="7"/>
  <c r="CZ72" i="7"/>
  <c r="CY72" i="7"/>
  <c r="CX72" i="7"/>
  <c r="CW72" i="7"/>
  <c r="CV72" i="7"/>
  <c r="CU72" i="7"/>
  <c r="CT72" i="7"/>
  <c r="CS72" i="7"/>
  <c r="CR72" i="7"/>
  <c r="CQ72" i="7"/>
  <c r="CP72" i="7"/>
  <c r="CO72" i="7"/>
  <c r="CN72" i="7"/>
  <c r="CM72" i="7"/>
  <c r="CL72" i="7"/>
  <c r="CK72" i="7"/>
  <c r="CJ72" i="7"/>
  <c r="CI72" i="7"/>
  <c r="CH72" i="7"/>
  <c r="CG72" i="7"/>
  <c r="CF72" i="7"/>
  <c r="CE72" i="7"/>
  <c r="CD72" i="7"/>
  <c r="CC72" i="7"/>
  <c r="CB72" i="7"/>
  <c r="CA72" i="7"/>
  <c r="BZ72" i="7"/>
  <c r="BY72" i="7"/>
  <c r="BX72" i="7"/>
  <c r="BW72" i="7"/>
  <c r="BV72" i="7"/>
  <c r="BU72" i="7"/>
  <c r="BT72" i="7"/>
  <c r="BS72" i="7"/>
  <c r="BR72" i="7"/>
  <c r="BQ72" i="7"/>
  <c r="BP72" i="7"/>
  <c r="BO72" i="7"/>
  <c r="BN72" i="7"/>
  <c r="BM72" i="7"/>
  <c r="BL72" i="7"/>
  <c r="BK72" i="7"/>
  <c r="BJ72" i="7"/>
  <c r="BI72" i="7"/>
  <c r="BH72" i="7"/>
  <c r="BG72" i="7"/>
  <c r="BF72" i="7"/>
  <c r="BE72" i="7"/>
  <c r="BD72" i="7"/>
  <c r="BC72" i="7"/>
  <c r="BB72" i="7"/>
  <c r="BA72" i="7"/>
  <c r="AZ72" i="7"/>
  <c r="AY72" i="7"/>
  <c r="AX72" i="7"/>
  <c r="AW72" i="7"/>
  <c r="AV72" i="7"/>
  <c r="AU72" i="7"/>
  <c r="AT72" i="7"/>
  <c r="AS72" i="7"/>
  <c r="AR72" i="7"/>
  <c r="AQ72" i="7"/>
  <c r="AP72" i="7"/>
  <c r="AO72" i="7"/>
  <c r="AN72" i="7"/>
  <c r="AM72" i="7"/>
  <c r="AL72" i="7"/>
  <c r="AK72" i="7"/>
  <c r="AJ72" i="7"/>
  <c r="AI72" i="7"/>
  <c r="AH72" i="7"/>
  <c r="AG72" i="7"/>
  <c r="AF72" i="7"/>
  <c r="AE72" i="7"/>
  <c r="AD72" i="7"/>
  <c r="AC72" i="7"/>
  <c r="AB72" i="7"/>
  <c r="AA72" i="7"/>
  <c r="Z72" i="7"/>
  <c r="Y72" i="7"/>
  <c r="X72" i="7"/>
  <c r="W72" i="7"/>
  <c r="V72" i="7"/>
  <c r="U72" i="7"/>
  <c r="T72" i="7"/>
  <c r="S72" i="7"/>
  <c r="R72" i="7"/>
  <c r="Q72" i="7"/>
  <c r="P72" i="7"/>
  <c r="O72" i="7"/>
  <c r="N72" i="7"/>
  <c r="M72" i="7"/>
  <c r="L72" i="7"/>
  <c r="K72" i="7"/>
  <c r="J72" i="7"/>
  <c r="I72" i="7"/>
  <c r="H72" i="7"/>
  <c r="G72" i="7"/>
  <c r="F72" i="7"/>
  <c r="E72" i="7"/>
  <c r="D72" i="7"/>
  <c r="C72" i="7"/>
  <c r="DR71" i="7"/>
  <c r="DQ71" i="7"/>
  <c r="DP71" i="7"/>
  <c r="DO71" i="7"/>
  <c r="DN71" i="7"/>
  <c r="DM71" i="7"/>
  <c r="DL71" i="7"/>
  <c r="DK71" i="7"/>
  <c r="DJ71" i="7"/>
  <c r="DI71" i="7"/>
  <c r="DH71" i="7"/>
  <c r="DG71" i="7"/>
  <c r="DF71" i="7"/>
  <c r="DE71" i="7"/>
  <c r="DD71" i="7"/>
  <c r="DC71" i="7"/>
  <c r="DB71" i="7"/>
  <c r="DA71" i="7"/>
  <c r="CZ71" i="7"/>
  <c r="CY71" i="7"/>
  <c r="CX71" i="7"/>
  <c r="CW71" i="7"/>
  <c r="CV71" i="7"/>
  <c r="CU71" i="7"/>
  <c r="CT71" i="7"/>
  <c r="CS71" i="7"/>
  <c r="CR71" i="7"/>
  <c r="CQ71" i="7"/>
  <c r="CP71" i="7"/>
  <c r="CO71" i="7"/>
  <c r="CN71" i="7"/>
  <c r="CM71" i="7"/>
  <c r="CL71" i="7"/>
  <c r="CK71" i="7"/>
  <c r="CJ71" i="7"/>
  <c r="CI71" i="7"/>
  <c r="CH71" i="7"/>
  <c r="CG71" i="7"/>
  <c r="CF71" i="7"/>
  <c r="CE71" i="7"/>
  <c r="CD71" i="7"/>
  <c r="CC71" i="7"/>
  <c r="CB71" i="7"/>
  <c r="CA71" i="7"/>
  <c r="BZ71" i="7"/>
  <c r="BY71" i="7"/>
  <c r="BX71" i="7"/>
  <c r="BW71" i="7"/>
  <c r="BV71" i="7"/>
  <c r="BU71" i="7"/>
  <c r="BT71" i="7"/>
  <c r="BS71" i="7"/>
  <c r="BR71" i="7"/>
  <c r="BQ71" i="7"/>
  <c r="BP71" i="7"/>
  <c r="BO71" i="7"/>
  <c r="BN71" i="7"/>
  <c r="BM71" i="7"/>
  <c r="BL71" i="7"/>
  <c r="BK71" i="7"/>
  <c r="BJ71" i="7"/>
  <c r="BI71" i="7"/>
  <c r="BH71" i="7"/>
  <c r="BG71" i="7"/>
  <c r="BF71" i="7"/>
  <c r="BE71" i="7"/>
  <c r="BD71" i="7"/>
  <c r="BC71" i="7"/>
  <c r="BB71" i="7"/>
  <c r="BA71" i="7"/>
  <c r="AZ71" i="7"/>
  <c r="AY71" i="7"/>
  <c r="AX71" i="7"/>
  <c r="AW71" i="7"/>
  <c r="AV71" i="7"/>
  <c r="AU71" i="7"/>
  <c r="AT71" i="7"/>
  <c r="AS71" i="7"/>
  <c r="AR71" i="7"/>
  <c r="AQ71" i="7"/>
  <c r="AP71" i="7"/>
  <c r="AO71" i="7"/>
  <c r="AN71" i="7"/>
  <c r="AM71" i="7"/>
  <c r="AL71" i="7"/>
  <c r="AK71" i="7"/>
  <c r="AJ71" i="7"/>
  <c r="AI71" i="7"/>
  <c r="AH71" i="7"/>
  <c r="AG71" i="7"/>
  <c r="AF71" i="7"/>
  <c r="AE71" i="7"/>
  <c r="AD71" i="7"/>
  <c r="AC71" i="7"/>
  <c r="AB71" i="7"/>
  <c r="AA71" i="7"/>
  <c r="Z71" i="7"/>
  <c r="Y71" i="7"/>
  <c r="X71" i="7"/>
  <c r="W71" i="7"/>
  <c r="V71" i="7"/>
  <c r="U71" i="7"/>
  <c r="T71" i="7"/>
  <c r="S71" i="7"/>
  <c r="R71" i="7"/>
  <c r="Q71" i="7"/>
  <c r="P71" i="7"/>
  <c r="O71" i="7"/>
  <c r="N71" i="7"/>
  <c r="M71" i="7"/>
  <c r="L71" i="7"/>
  <c r="K71" i="7"/>
  <c r="J71" i="7"/>
  <c r="I71" i="7"/>
  <c r="H71" i="7"/>
  <c r="G71" i="7"/>
  <c r="F71" i="7"/>
  <c r="E71" i="7"/>
  <c r="D71" i="7"/>
  <c r="C71" i="7"/>
  <c r="DR70" i="7"/>
  <c r="DQ70" i="7"/>
  <c r="DP70" i="7"/>
  <c r="DO70" i="7"/>
  <c r="DN70" i="7"/>
  <c r="DM70" i="7"/>
  <c r="DL70" i="7"/>
  <c r="DK70" i="7"/>
  <c r="DJ70" i="7"/>
  <c r="DI70" i="7"/>
  <c r="DH70" i="7"/>
  <c r="DG70" i="7"/>
  <c r="DF70" i="7"/>
  <c r="DE70" i="7"/>
  <c r="DD70" i="7"/>
  <c r="DC70" i="7"/>
  <c r="DB70" i="7"/>
  <c r="DA70" i="7"/>
  <c r="CZ70" i="7"/>
  <c r="CY70" i="7"/>
  <c r="CX70" i="7"/>
  <c r="CW70" i="7"/>
  <c r="CV70" i="7"/>
  <c r="CU70" i="7"/>
  <c r="CT70" i="7"/>
  <c r="CS70" i="7"/>
  <c r="CR70" i="7"/>
  <c r="CQ70" i="7"/>
  <c r="CP70" i="7"/>
  <c r="CO70" i="7"/>
  <c r="CN70" i="7"/>
  <c r="CM70" i="7"/>
  <c r="CL70" i="7"/>
  <c r="CK70" i="7"/>
  <c r="CJ70" i="7"/>
  <c r="CI70" i="7"/>
  <c r="CH70" i="7"/>
  <c r="CG70" i="7"/>
  <c r="CF70" i="7"/>
  <c r="CE70" i="7"/>
  <c r="CD70" i="7"/>
  <c r="CC70" i="7"/>
  <c r="CB70" i="7"/>
  <c r="CA70" i="7"/>
  <c r="BZ70" i="7"/>
  <c r="BY70" i="7"/>
  <c r="BX70" i="7"/>
  <c r="BW70" i="7"/>
  <c r="BV70" i="7"/>
  <c r="BU70" i="7"/>
  <c r="BT70" i="7"/>
  <c r="BS70" i="7"/>
  <c r="BR70" i="7"/>
  <c r="BQ70" i="7"/>
  <c r="BP70" i="7"/>
  <c r="BO70" i="7"/>
  <c r="BN70" i="7"/>
  <c r="BM70" i="7"/>
  <c r="BL70" i="7"/>
  <c r="BK70" i="7"/>
  <c r="BJ70" i="7"/>
  <c r="BI70" i="7"/>
  <c r="BH70" i="7"/>
  <c r="BG70" i="7"/>
  <c r="BF70" i="7"/>
  <c r="BE70" i="7"/>
  <c r="BD70" i="7"/>
  <c r="BC70" i="7"/>
  <c r="BB70" i="7"/>
  <c r="BA70" i="7"/>
  <c r="AZ70" i="7"/>
  <c r="AY70" i="7"/>
  <c r="AX70" i="7"/>
  <c r="AW70" i="7"/>
  <c r="AV70" i="7"/>
  <c r="AU70" i="7"/>
  <c r="AT70" i="7"/>
  <c r="AS70" i="7"/>
  <c r="AR70" i="7"/>
  <c r="AQ70" i="7"/>
  <c r="AP70" i="7"/>
  <c r="AO70" i="7"/>
  <c r="AN70" i="7"/>
  <c r="AM70" i="7"/>
  <c r="AL70" i="7"/>
  <c r="AK70" i="7"/>
  <c r="AJ70" i="7"/>
  <c r="AI70" i="7"/>
  <c r="AH70" i="7"/>
  <c r="AG70" i="7"/>
  <c r="AF70" i="7"/>
  <c r="AE70" i="7"/>
  <c r="AD70" i="7"/>
  <c r="AC70" i="7"/>
  <c r="AB70" i="7"/>
  <c r="AA70" i="7"/>
  <c r="Z70" i="7"/>
  <c r="Y70" i="7"/>
  <c r="X70" i="7"/>
  <c r="W70" i="7"/>
  <c r="V70" i="7"/>
  <c r="U70" i="7"/>
  <c r="T70" i="7"/>
  <c r="S70" i="7"/>
  <c r="R70" i="7"/>
  <c r="Q70" i="7"/>
  <c r="P70" i="7"/>
  <c r="O70" i="7"/>
  <c r="N70" i="7"/>
  <c r="M70" i="7"/>
  <c r="L70" i="7"/>
  <c r="K70" i="7"/>
  <c r="J70" i="7"/>
  <c r="I70" i="7"/>
  <c r="H70" i="7"/>
  <c r="G70" i="7"/>
  <c r="F70" i="7"/>
  <c r="E70" i="7"/>
  <c r="D70" i="7"/>
  <c r="C70" i="7"/>
  <c r="DR69" i="7"/>
  <c r="DR77" i="7" s="1"/>
  <c r="DQ69" i="7"/>
  <c r="DQ77" i="7" s="1"/>
  <c r="DP69" i="7"/>
  <c r="DP77" i="7" s="1"/>
  <c r="DO69" i="7"/>
  <c r="DO77" i="7" s="1"/>
  <c r="DN69" i="7"/>
  <c r="DN77" i="7" s="1"/>
  <c r="DM69" i="7"/>
  <c r="DM77" i="7" s="1"/>
  <c r="DL69" i="7"/>
  <c r="DL77" i="7" s="1"/>
  <c r="DK69" i="7"/>
  <c r="DK77" i="7" s="1"/>
  <c r="DJ69" i="7"/>
  <c r="DJ77" i="7" s="1"/>
  <c r="DI69" i="7"/>
  <c r="DI77" i="7" s="1"/>
  <c r="DH69" i="7"/>
  <c r="DH77" i="7" s="1"/>
  <c r="DG69" i="7"/>
  <c r="DG77" i="7" s="1"/>
  <c r="DF69" i="7"/>
  <c r="DF77" i="7" s="1"/>
  <c r="DE69" i="7"/>
  <c r="DE77" i="7" s="1"/>
  <c r="DD69" i="7"/>
  <c r="DD77" i="7" s="1"/>
  <c r="DC69" i="7"/>
  <c r="DB69" i="7"/>
  <c r="DB77" i="7" s="1"/>
  <c r="DA69" i="7"/>
  <c r="DA77" i="7" s="1"/>
  <c r="CZ69" i="7"/>
  <c r="CZ77" i="7" s="1"/>
  <c r="CY69" i="7"/>
  <c r="CY77" i="7" s="1"/>
  <c r="CX69" i="7"/>
  <c r="CX77" i="7" s="1"/>
  <c r="CW69" i="7"/>
  <c r="CV69" i="7"/>
  <c r="CU69" i="7"/>
  <c r="CU77" i="7" s="1"/>
  <c r="CT69" i="7"/>
  <c r="CT77" i="7" s="1"/>
  <c r="CS69" i="7"/>
  <c r="CS77" i="7" s="1"/>
  <c r="CR69" i="7"/>
  <c r="CR77" i="7" s="1"/>
  <c r="CQ69" i="7"/>
  <c r="CQ77" i="7" s="1"/>
  <c r="CP69" i="7"/>
  <c r="CP77" i="7" s="1"/>
  <c r="CO69" i="7"/>
  <c r="CO77" i="7" s="1"/>
  <c r="CN69" i="7"/>
  <c r="CN77" i="7" s="1"/>
  <c r="CM69" i="7"/>
  <c r="CM77" i="7" s="1"/>
  <c r="CL69" i="7"/>
  <c r="CL77" i="7" s="1"/>
  <c r="CK69" i="7"/>
  <c r="CK77" i="7" s="1"/>
  <c r="CJ69" i="7"/>
  <c r="CJ77" i="7" s="1"/>
  <c r="CI69" i="7"/>
  <c r="CI77" i="7" s="1"/>
  <c r="CH69" i="7"/>
  <c r="CH77" i="7" s="1"/>
  <c r="CG69" i="7"/>
  <c r="CG77" i="7" s="1"/>
  <c r="CF69" i="7"/>
  <c r="CE69" i="7"/>
  <c r="CD69" i="7"/>
  <c r="CD77" i="7" s="1"/>
  <c r="CC69" i="7"/>
  <c r="CC77" i="7" s="1"/>
  <c r="CB69" i="7"/>
  <c r="CB77" i="7" s="1"/>
  <c r="CA69" i="7"/>
  <c r="CA77" i="7" s="1"/>
  <c r="BZ69" i="7"/>
  <c r="BZ77" i="7" s="1"/>
  <c r="BY69" i="7"/>
  <c r="BX69" i="7"/>
  <c r="BX77" i="7" s="1"/>
  <c r="BW69" i="7"/>
  <c r="BW77" i="7" s="1"/>
  <c r="BV69" i="7"/>
  <c r="BV77" i="7" s="1"/>
  <c r="BU69" i="7"/>
  <c r="BU77" i="7" s="1"/>
  <c r="BT69" i="7"/>
  <c r="BT77" i="7" s="1"/>
  <c r="BS69" i="7"/>
  <c r="BS77" i="7" s="1"/>
  <c r="BR69" i="7"/>
  <c r="BR77" i="7" s="1"/>
  <c r="BQ69" i="7"/>
  <c r="BQ77" i="7" s="1"/>
  <c r="BP69" i="7"/>
  <c r="BP77" i="7" s="1"/>
  <c r="BO69" i="7"/>
  <c r="BO77" i="7" s="1"/>
  <c r="BN69" i="7"/>
  <c r="BN77" i="7" s="1"/>
  <c r="BM69" i="7"/>
  <c r="BM77" i="7" s="1"/>
  <c r="BL69" i="7"/>
  <c r="BL77" i="7" s="1"/>
  <c r="BK69" i="7"/>
  <c r="BK77" i="7" s="1"/>
  <c r="BJ69" i="7"/>
  <c r="BJ77" i="7" s="1"/>
  <c r="BI69" i="7"/>
  <c r="BH69" i="7"/>
  <c r="BG69" i="7"/>
  <c r="BF69" i="7"/>
  <c r="BF77" i="7" s="1"/>
  <c r="BE69" i="7"/>
  <c r="BE77" i="7" s="1"/>
  <c r="BD69" i="7"/>
  <c r="BD77" i="7" s="1"/>
  <c r="BC69" i="7"/>
  <c r="BC77" i="7" s="1"/>
  <c r="BB69" i="7"/>
  <c r="BB77" i="7" s="1"/>
  <c r="BA69" i="7"/>
  <c r="BA77" i="7" s="1"/>
  <c r="AZ69" i="7"/>
  <c r="AZ77" i="7" s="1"/>
  <c r="AY69" i="7"/>
  <c r="AY77" i="7" s="1"/>
  <c r="AX69" i="7"/>
  <c r="AX77" i="7" s="1"/>
  <c r="AW69" i="7"/>
  <c r="AW77" i="7" s="1"/>
  <c r="AV69" i="7"/>
  <c r="AV77" i="7" s="1"/>
  <c r="AU69" i="7"/>
  <c r="AU77" i="7" s="1"/>
  <c r="AT69" i="7"/>
  <c r="AT77" i="7" s="1"/>
  <c r="AS69" i="7"/>
  <c r="AS77" i="7" s="1"/>
  <c r="AR69" i="7"/>
  <c r="AR77" i="7" s="1"/>
  <c r="AQ69" i="7"/>
  <c r="AP69" i="7"/>
  <c r="AP77" i="7" s="1"/>
  <c r="AO69" i="7"/>
  <c r="AO77" i="7" s="1"/>
  <c r="AN69" i="7"/>
  <c r="AN77" i="7" s="1"/>
  <c r="AM69" i="7"/>
  <c r="AM77" i="7" s="1"/>
  <c r="AL69" i="7"/>
  <c r="AL77" i="7" s="1"/>
  <c r="AK69" i="7"/>
  <c r="AJ69" i="7"/>
  <c r="AI69" i="7"/>
  <c r="AI77" i="7" s="1"/>
  <c r="AH69" i="7"/>
  <c r="AH77" i="7" s="1"/>
  <c r="AG69" i="7"/>
  <c r="AG77" i="7" s="1"/>
  <c r="AF69" i="7"/>
  <c r="AF77" i="7" s="1"/>
  <c r="AE69" i="7"/>
  <c r="AE77" i="7" s="1"/>
  <c r="AD69" i="7"/>
  <c r="AD77" i="7" s="1"/>
  <c r="AC69" i="7"/>
  <c r="AC77" i="7" s="1"/>
  <c r="AB69" i="7"/>
  <c r="AB77" i="7" s="1"/>
  <c r="AA69" i="7"/>
  <c r="AA77" i="7" s="1"/>
  <c r="Z69" i="7"/>
  <c r="Z77" i="7" s="1"/>
  <c r="Y69" i="7"/>
  <c r="Y77" i="7" s="1"/>
  <c r="X69" i="7"/>
  <c r="X77" i="7" s="1"/>
  <c r="W69" i="7"/>
  <c r="W77" i="7" s="1"/>
  <c r="V69" i="7"/>
  <c r="V77" i="7" s="1"/>
  <c r="U69" i="7"/>
  <c r="U77" i="7" s="1"/>
  <c r="T69" i="7"/>
  <c r="S69" i="7"/>
  <c r="R69" i="7"/>
  <c r="R77" i="7" s="1"/>
  <c r="Q69" i="7"/>
  <c r="Q77" i="7" s="1"/>
  <c r="P69" i="7"/>
  <c r="P77" i="7" s="1"/>
  <c r="O69" i="7"/>
  <c r="O77" i="7" s="1"/>
  <c r="N69" i="7"/>
  <c r="N77" i="7" s="1"/>
  <c r="M69" i="7"/>
  <c r="L69" i="7"/>
  <c r="L77" i="7" s="1"/>
  <c r="K69" i="7"/>
  <c r="K77" i="7" s="1"/>
  <c r="J69" i="7"/>
  <c r="J77" i="7" s="1"/>
  <c r="I69" i="7"/>
  <c r="I77" i="7" s="1"/>
  <c r="H69" i="7"/>
  <c r="H77" i="7" s="1"/>
  <c r="G69" i="7"/>
  <c r="G77" i="7" s="1"/>
  <c r="F69" i="7"/>
  <c r="F77" i="7" s="1"/>
  <c r="E69" i="7"/>
  <c r="E77" i="7" s="1"/>
  <c r="D69" i="7"/>
  <c r="D77" i="7" s="1"/>
  <c r="C69" i="7"/>
  <c r="C77" i="7" s="1"/>
  <c r="DR51" i="7"/>
  <c r="DQ51" i="7"/>
  <c r="DP51" i="7"/>
  <c r="DO51" i="7"/>
  <c r="DN51" i="7"/>
  <c r="DM51" i="7"/>
  <c r="DL51" i="7"/>
  <c r="DK51" i="7"/>
  <c r="DJ51" i="7"/>
  <c r="DI51" i="7"/>
  <c r="DH51" i="7"/>
  <c r="DG51" i="7"/>
  <c r="DF51" i="7"/>
  <c r="DE51" i="7"/>
  <c r="DD51" i="7"/>
  <c r="DC51" i="7"/>
  <c r="DB51" i="7"/>
  <c r="DA51" i="7"/>
  <c r="CZ51" i="7"/>
  <c r="CY51" i="7"/>
  <c r="CX51" i="7"/>
  <c r="CW51" i="7"/>
  <c r="CV51" i="7"/>
  <c r="CU51" i="7"/>
  <c r="CT51" i="7"/>
  <c r="CS51" i="7"/>
  <c r="CR51" i="7"/>
  <c r="CQ51" i="7"/>
  <c r="CP51" i="7"/>
  <c r="CO51" i="7"/>
  <c r="CN51" i="7"/>
  <c r="CM51" i="7"/>
  <c r="CL51" i="7"/>
  <c r="CK51" i="7"/>
  <c r="CJ51" i="7"/>
  <c r="CI51" i="7"/>
  <c r="CH51" i="7"/>
  <c r="CG51" i="7"/>
  <c r="CF51" i="7"/>
  <c r="CE51" i="7"/>
  <c r="CD51" i="7"/>
  <c r="CC51" i="7"/>
  <c r="CB51" i="7"/>
  <c r="CA51" i="7"/>
  <c r="BZ51" i="7"/>
  <c r="BY51" i="7"/>
  <c r="BX51" i="7"/>
  <c r="BW51" i="7"/>
  <c r="BV51" i="7"/>
  <c r="BU51" i="7"/>
  <c r="BT51" i="7"/>
  <c r="BS51" i="7"/>
  <c r="BR51" i="7"/>
  <c r="BQ51" i="7"/>
  <c r="BP51" i="7"/>
  <c r="BO51" i="7"/>
  <c r="BN51" i="7"/>
  <c r="BM51" i="7"/>
  <c r="BL51" i="7"/>
  <c r="BK51" i="7"/>
  <c r="BJ51" i="7"/>
  <c r="BI51" i="7"/>
  <c r="BH51" i="7"/>
  <c r="BG51" i="7"/>
  <c r="BF51" i="7"/>
  <c r="BE51" i="7"/>
  <c r="BD51" i="7"/>
  <c r="BC51" i="7"/>
  <c r="BB51" i="7"/>
  <c r="BA51" i="7"/>
  <c r="AZ51" i="7"/>
  <c r="AY51" i="7"/>
  <c r="AX51" i="7"/>
  <c r="AW51" i="7"/>
  <c r="AV51" i="7"/>
  <c r="AU51" i="7"/>
  <c r="AT51" i="7"/>
  <c r="AS51" i="7"/>
  <c r="AR51" i="7"/>
  <c r="AQ51" i="7"/>
  <c r="AP51" i="7"/>
  <c r="AO51" i="7"/>
  <c r="AN51" i="7"/>
  <c r="AM51" i="7"/>
  <c r="AL51" i="7"/>
  <c r="AK51" i="7"/>
  <c r="AJ51" i="7"/>
  <c r="AI51" i="7"/>
  <c r="AH51" i="7"/>
  <c r="AG51" i="7"/>
  <c r="AF51" i="7"/>
  <c r="AE51" i="7"/>
  <c r="AD51" i="7"/>
  <c r="AC51" i="7"/>
  <c r="AB51" i="7"/>
  <c r="AA51" i="7"/>
  <c r="Z51" i="7"/>
  <c r="Y51" i="7"/>
  <c r="X51" i="7"/>
  <c r="W51" i="7"/>
  <c r="V51" i="7"/>
  <c r="U51" i="7"/>
  <c r="T51" i="7"/>
  <c r="S51" i="7"/>
  <c r="R51" i="7"/>
  <c r="Q51" i="7"/>
  <c r="P51" i="7"/>
  <c r="O51" i="7"/>
  <c r="N51" i="7"/>
  <c r="M51" i="7"/>
  <c r="L51" i="7"/>
  <c r="DR50" i="7"/>
  <c r="DQ50" i="7"/>
  <c r="DP50" i="7"/>
  <c r="DO50" i="7"/>
  <c r="DN50" i="7"/>
  <c r="DM50" i="7"/>
  <c r="DL50" i="7"/>
  <c r="DK50" i="7"/>
  <c r="DJ50" i="7"/>
  <c r="DI50" i="7"/>
  <c r="DH50" i="7"/>
  <c r="DG50" i="7"/>
  <c r="DF50" i="7"/>
  <c r="DE50" i="7"/>
  <c r="DD50" i="7"/>
  <c r="DC50" i="7"/>
  <c r="DB50" i="7"/>
  <c r="DA50" i="7"/>
  <c r="CZ50" i="7"/>
  <c r="CY50" i="7"/>
  <c r="CX50" i="7"/>
  <c r="CW50" i="7"/>
  <c r="CV50" i="7"/>
  <c r="CU50" i="7"/>
  <c r="CT50" i="7"/>
  <c r="CS50" i="7"/>
  <c r="CR50" i="7"/>
  <c r="CQ50" i="7"/>
  <c r="CP50" i="7"/>
  <c r="CO50" i="7"/>
  <c r="CN50" i="7"/>
  <c r="CM50" i="7"/>
  <c r="CL50" i="7"/>
  <c r="CK50" i="7"/>
  <c r="CJ50" i="7"/>
  <c r="CI50" i="7"/>
  <c r="CH50" i="7"/>
  <c r="CG50" i="7"/>
  <c r="CF50" i="7"/>
  <c r="CE50" i="7"/>
  <c r="CD50" i="7"/>
  <c r="CC50" i="7"/>
  <c r="CB50" i="7"/>
  <c r="CA50" i="7"/>
  <c r="BZ50" i="7"/>
  <c r="BY50" i="7"/>
  <c r="BX50" i="7"/>
  <c r="BW50" i="7"/>
  <c r="BV50" i="7"/>
  <c r="BU50" i="7"/>
  <c r="BT50" i="7"/>
  <c r="BS50" i="7"/>
  <c r="BR50" i="7"/>
  <c r="BQ50" i="7"/>
  <c r="BP50" i="7"/>
  <c r="BO50" i="7"/>
  <c r="BN50" i="7"/>
  <c r="BM50" i="7"/>
  <c r="BL50" i="7"/>
  <c r="BK50" i="7"/>
  <c r="BJ50" i="7"/>
  <c r="BI50" i="7"/>
  <c r="BH50" i="7"/>
  <c r="BG50" i="7"/>
  <c r="BF50" i="7"/>
  <c r="BE50" i="7"/>
  <c r="BD50" i="7"/>
  <c r="BC50" i="7"/>
  <c r="BB50" i="7"/>
  <c r="BA50" i="7"/>
  <c r="AZ50" i="7"/>
  <c r="AY50" i="7"/>
  <c r="AX50" i="7"/>
  <c r="AW50" i="7"/>
  <c r="AV50" i="7"/>
  <c r="AU50" i="7"/>
  <c r="AT50" i="7"/>
  <c r="AS50" i="7"/>
  <c r="AR50" i="7"/>
  <c r="AQ50" i="7"/>
  <c r="AP50" i="7"/>
  <c r="AO50" i="7"/>
  <c r="AN50" i="7"/>
  <c r="AM50" i="7"/>
  <c r="AL50" i="7"/>
  <c r="AK50" i="7"/>
  <c r="AJ50" i="7"/>
  <c r="AI50" i="7"/>
  <c r="AH50" i="7"/>
  <c r="AG50" i="7"/>
  <c r="AF50" i="7"/>
  <c r="AE50" i="7"/>
  <c r="AD50" i="7"/>
  <c r="AC50" i="7"/>
  <c r="AB50" i="7"/>
  <c r="AA50" i="7"/>
  <c r="Z50" i="7"/>
  <c r="Y50" i="7"/>
  <c r="X50" i="7"/>
  <c r="W50" i="7"/>
  <c r="V50" i="7"/>
  <c r="U50" i="7"/>
  <c r="T50" i="7"/>
  <c r="S50" i="7"/>
  <c r="R50" i="7"/>
  <c r="Q50" i="7"/>
  <c r="P50" i="7"/>
  <c r="O50" i="7"/>
  <c r="N50" i="7"/>
  <c r="M50" i="7"/>
  <c r="L50" i="7"/>
  <c r="K49" i="7"/>
  <c r="J49" i="7"/>
  <c r="I49" i="7"/>
  <c r="H49" i="7"/>
  <c r="G49" i="7"/>
  <c r="F49" i="7"/>
  <c r="E49" i="7"/>
  <c r="D49" i="7"/>
  <c r="C49" i="7"/>
  <c r="DR46" i="7"/>
  <c r="DQ46" i="7"/>
  <c r="DP46" i="7"/>
  <c r="DO46" i="7"/>
  <c r="DN46" i="7"/>
  <c r="DM46" i="7"/>
  <c r="DL46" i="7"/>
  <c r="DK46" i="7"/>
  <c r="DJ46" i="7"/>
  <c r="DI46" i="7"/>
  <c r="DH46" i="7"/>
  <c r="DG46" i="7"/>
  <c r="DF46" i="7"/>
  <c r="DE46" i="7"/>
  <c r="DD46" i="7"/>
  <c r="DC46" i="7"/>
  <c r="DB46" i="7"/>
  <c r="DA46" i="7"/>
  <c r="CZ46" i="7"/>
  <c r="CY46" i="7"/>
  <c r="CX46" i="7"/>
  <c r="CW46" i="7"/>
  <c r="CV46" i="7"/>
  <c r="CU46" i="7"/>
  <c r="CT46" i="7"/>
  <c r="CS46" i="7"/>
  <c r="CR46" i="7"/>
  <c r="CQ46" i="7"/>
  <c r="CP46" i="7"/>
  <c r="CO46" i="7"/>
  <c r="CN46" i="7"/>
  <c r="CM46" i="7"/>
  <c r="CL46" i="7"/>
  <c r="CK46" i="7"/>
  <c r="CJ46" i="7"/>
  <c r="CI46" i="7"/>
  <c r="CH46" i="7"/>
  <c r="CG46" i="7"/>
  <c r="CF46" i="7"/>
  <c r="CE46" i="7"/>
  <c r="CD46" i="7"/>
  <c r="CC46" i="7"/>
  <c r="CB46" i="7"/>
  <c r="CA46" i="7"/>
  <c r="BZ46" i="7"/>
  <c r="BY46" i="7"/>
  <c r="BX46" i="7"/>
  <c r="BW46" i="7"/>
  <c r="BV46" i="7"/>
  <c r="BU46" i="7"/>
  <c r="BT46" i="7"/>
  <c r="BS46" i="7"/>
  <c r="BR46" i="7"/>
  <c r="BQ46" i="7"/>
  <c r="BP46" i="7"/>
  <c r="BO46" i="7"/>
  <c r="BN46" i="7"/>
  <c r="BM46" i="7"/>
  <c r="BL46" i="7"/>
  <c r="BK46" i="7"/>
  <c r="BJ46" i="7"/>
  <c r="BI46" i="7"/>
  <c r="BH46" i="7"/>
  <c r="BG46" i="7"/>
  <c r="BF46" i="7"/>
  <c r="BE46" i="7"/>
  <c r="BD46" i="7"/>
  <c r="BC46" i="7"/>
  <c r="BB46" i="7"/>
  <c r="BA46" i="7"/>
  <c r="AZ46" i="7"/>
  <c r="AY46" i="7"/>
  <c r="AX46" i="7"/>
  <c r="AW46" i="7"/>
  <c r="AV46" i="7"/>
  <c r="AU46" i="7"/>
  <c r="AT46" i="7"/>
  <c r="AS46" i="7"/>
  <c r="AR46" i="7"/>
  <c r="AQ46" i="7"/>
  <c r="AP46" i="7"/>
  <c r="AO46" i="7"/>
  <c r="AN46" i="7"/>
  <c r="AM46" i="7"/>
  <c r="AL46" i="7"/>
  <c r="AK46" i="7"/>
  <c r="AJ46" i="7"/>
  <c r="AI46" i="7"/>
  <c r="AH46" i="7"/>
  <c r="AG46" i="7"/>
  <c r="AF46" i="7"/>
  <c r="AE46" i="7"/>
  <c r="AD46" i="7"/>
  <c r="AC46" i="7"/>
  <c r="AB46" i="7"/>
  <c r="AA46" i="7"/>
  <c r="Z46" i="7"/>
  <c r="Y46" i="7"/>
  <c r="X46" i="7"/>
  <c r="W46" i="7"/>
  <c r="V46" i="7"/>
  <c r="U46" i="7"/>
  <c r="T46" i="7"/>
  <c r="S46" i="7"/>
  <c r="R46" i="7"/>
  <c r="Q46" i="7"/>
  <c r="P46" i="7"/>
  <c r="O46" i="7"/>
  <c r="N46" i="7"/>
  <c r="M46" i="7"/>
  <c r="L46" i="7"/>
  <c r="K45" i="7"/>
  <c r="K39" i="7" s="1"/>
  <c r="J45" i="7"/>
  <c r="J39" i="7" s="1"/>
  <c r="I45" i="7"/>
  <c r="H45" i="7"/>
  <c r="G45" i="7"/>
  <c r="F45" i="7"/>
  <c r="E45" i="7"/>
  <c r="D45" i="7"/>
  <c r="C45" i="7"/>
  <c r="C39" i="7" s="1"/>
  <c r="L44" i="7"/>
  <c r="DR43" i="7"/>
  <c r="DQ43" i="7"/>
  <c r="DP43" i="7"/>
  <c r="DO43" i="7"/>
  <c r="DN43" i="7"/>
  <c r="DM43" i="7"/>
  <c r="DL43" i="7"/>
  <c r="DK43" i="7"/>
  <c r="DJ43" i="7"/>
  <c r="DI43" i="7"/>
  <c r="DH43" i="7"/>
  <c r="DG43" i="7"/>
  <c r="DF43" i="7"/>
  <c r="DE43" i="7"/>
  <c r="DD43" i="7"/>
  <c r="DC43" i="7"/>
  <c r="DB43" i="7"/>
  <c r="DA43" i="7"/>
  <c r="CZ43" i="7"/>
  <c r="CY43" i="7"/>
  <c r="CX43" i="7"/>
  <c r="CW43" i="7"/>
  <c r="CV43" i="7"/>
  <c r="CU43" i="7"/>
  <c r="CT43" i="7"/>
  <c r="CS43" i="7"/>
  <c r="CR43" i="7"/>
  <c r="CQ43" i="7"/>
  <c r="CP43" i="7"/>
  <c r="CO43" i="7"/>
  <c r="CN43" i="7"/>
  <c r="CM43" i="7"/>
  <c r="CL43" i="7"/>
  <c r="CK43" i="7"/>
  <c r="CJ43" i="7"/>
  <c r="CI43" i="7"/>
  <c r="CH43" i="7"/>
  <c r="CG43" i="7"/>
  <c r="CF43" i="7"/>
  <c r="CE43" i="7"/>
  <c r="CD43" i="7"/>
  <c r="CC43" i="7"/>
  <c r="CB43" i="7"/>
  <c r="CA43" i="7"/>
  <c r="BZ43" i="7"/>
  <c r="BY43" i="7"/>
  <c r="BX43" i="7"/>
  <c r="BW43" i="7"/>
  <c r="BV43" i="7"/>
  <c r="BU43" i="7"/>
  <c r="BT43" i="7"/>
  <c r="BS43" i="7"/>
  <c r="BR43" i="7"/>
  <c r="BQ43" i="7"/>
  <c r="BP43" i="7"/>
  <c r="BO43" i="7"/>
  <c r="BN43" i="7"/>
  <c r="BM43" i="7"/>
  <c r="BL43" i="7"/>
  <c r="BK43" i="7"/>
  <c r="BJ43" i="7"/>
  <c r="BI43" i="7"/>
  <c r="BH43" i="7"/>
  <c r="BG43" i="7"/>
  <c r="BF43" i="7"/>
  <c r="BE43" i="7"/>
  <c r="BD43" i="7"/>
  <c r="BC43" i="7"/>
  <c r="BB43" i="7"/>
  <c r="BA43" i="7"/>
  <c r="AZ43" i="7"/>
  <c r="AY43" i="7"/>
  <c r="AX43" i="7"/>
  <c r="AW43" i="7"/>
  <c r="AV43" i="7"/>
  <c r="AU43" i="7"/>
  <c r="AT43" i="7"/>
  <c r="AS43" i="7"/>
  <c r="AR43" i="7"/>
  <c r="AQ43" i="7"/>
  <c r="AP43" i="7"/>
  <c r="AO43" i="7"/>
  <c r="AN43" i="7"/>
  <c r="AM43" i="7"/>
  <c r="AL43" i="7"/>
  <c r="AK43" i="7"/>
  <c r="AJ43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CR42" i="7"/>
  <c r="CS42" i="7" s="1"/>
  <c r="CT42" i="7" s="1"/>
  <c r="CU42" i="7" s="1"/>
  <c r="CV42" i="7" s="1"/>
  <c r="CW42" i="7" s="1"/>
  <c r="CX42" i="7" s="1"/>
  <c r="CY42" i="7" s="1"/>
  <c r="CZ42" i="7" s="1"/>
  <c r="DA42" i="7" s="1"/>
  <c r="DB42" i="7" s="1"/>
  <c r="DC42" i="7" s="1"/>
  <c r="DD42" i="7" s="1"/>
  <c r="DE42" i="7" s="1"/>
  <c r="DF42" i="7" s="1"/>
  <c r="DG42" i="7" s="1"/>
  <c r="DH42" i="7" s="1"/>
  <c r="DI42" i="7" s="1"/>
  <c r="DJ42" i="7" s="1"/>
  <c r="DK42" i="7" s="1"/>
  <c r="DL42" i="7" s="1"/>
  <c r="DM42" i="7" s="1"/>
  <c r="DN42" i="7" s="1"/>
  <c r="DO42" i="7" s="1"/>
  <c r="DP42" i="7" s="1"/>
  <c r="DQ42" i="7" s="1"/>
  <c r="DR42" i="7" s="1"/>
  <c r="AW42" i="7"/>
  <c r="AX42" i="7" s="1"/>
  <c r="AY42" i="7" s="1"/>
  <c r="AZ42" i="7" s="1"/>
  <c r="BA42" i="7" s="1"/>
  <c r="BB42" i="7" s="1"/>
  <c r="BC42" i="7" s="1"/>
  <c r="BD42" i="7" s="1"/>
  <c r="BE42" i="7" s="1"/>
  <c r="BF42" i="7" s="1"/>
  <c r="BG42" i="7" s="1"/>
  <c r="BH42" i="7" s="1"/>
  <c r="BI42" i="7" s="1"/>
  <c r="BJ42" i="7" s="1"/>
  <c r="BK42" i="7" s="1"/>
  <c r="BL42" i="7" s="1"/>
  <c r="BM42" i="7" s="1"/>
  <c r="BN42" i="7" s="1"/>
  <c r="BO42" i="7" s="1"/>
  <c r="BP42" i="7" s="1"/>
  <c r="BQ42" i="7" s="1"/>
  <c r="BR42" i="7" s="1"/>
  <c r="BS42" i="7" s="1"/>
  <c r="BT42" i="7" s="1"/>
  <c r="BU42" i="7" s="1"/>
  <c r="BV42" i="7" s="1"/>
  <c r="BW42" i="7" s="1"/>
  <c r="BX42" i="7" s="1"/>
  <c r="BY42" i="7" s="1"/>
  <c r="BZ42" i="7" s="1"/>
  <c r="CA42" i="7" s="1"/>
  <c r="CB42" i="7" s="1"/>
  <c r="CC42" i="7" s="1"/>
  <c r="CD42" i="7" s="1"/>
  <c r="CE42" i="7" s="1"/>
  <c r="CF42" i="7" s="1"/>
  <c r="CG42" i="7" s="1"/>
  <c r="CH42" i="7" s="1"/>
  <c r="CI42" i="7" s="1"/>
  <c r="CJ42" i="7" s="1"/>
  <c r="CK42" i="7" s="1"/>
  <c r="CL42" i="7" s="1"/>
  <c r="CM42" i="7" s="1"/>
  <c r="CN42" i="7" s="1"/>
  <c r="CO42" i="7" s="1"/>
  <c r="CP42" i="7" s="1"/>
  <c r="CQ42" i="7" s="1"/>
  <c r="Q42" i="7"/>
  <c r="R42" i="7" s="1"/>
  <c r="S42" i="7" s="1"/>
  <c r="T42" i="7" s="1"/>
  <c r="U42" i="7" s="1"/>
  <c r="V42" i="7" s="1"/>
  <c r="W42" i="7" s="1"/>
  <c r="X42" i="7" s="1"/>
  <c r="Y42" i="7" s="1"/>
  <c r="Z42" i="7" s="1"/>
  <c r="AA42" i="7" s="1"/>
  <c r="AB42" i="7" s="1"/>
  <c r="AC42" i="7" s="1"/>
  <c r="AD42" i="7" s="1"/>
  <c r="AE42" i="7" s="1"/>
  <c r="AF42" i="7" s="1"/>
  <c r="AG42" i="7" s="1"/>
  <c r="AH42" i="7" s="1"/>
  <c r="AI42" i="7" s="1"/>
  <c r="AJ42" i="7" s="1"/>
  <c r="AK42" i="7" s="1"/>
  <c r="AL42" i="7" s="1"/>
  <c r="AM42" i="7" s="1"/>
  <c r="AN42" i="7" s="1"/>
  <c r="AO42" i="7" s="1"/>
  <c r="AP42" i="7" s="1"/>
  <c r="AQ42" i="7" s="1"/>
  <c r="AR42" i="7" s="1"/>
  <c r="AS42" i="7" s="1"/>
  <c r="AT42" i="7" s="1"/>
  <c r="AU42" i="7" s="1"/>
  <c r="AV42" i="7" s="1"/>
  <c r="L42" i="7"/>
  <c r="M42" i="7" s="1"/>
  <c r="N42" i="7" s="1"/>
  <c r="O42" i="7" s="1"/>
  <c r="P42" i="7" s="1"/>
  <c r="N41" i="7"/>
  <c r="M41" i="7"/>
  <c r="L41" i="7"/>
  <c r="K40" i="7"/>
  <c r="J40" i="7"/>
  <c r="I40" i="7"/>
  <c r="I39" i="7" s="1"/>
  <c r="H40" i="7"/>
  <c r="G40" i="7"/>
  <c r="F40" i="7"/>
  <c r="E40" i="7"/>
  <c r="E39" i="7" s="1"/>
  <c r="D40" i="7"/>
  <c r="C40" i="7"/>
  <c r="H39" i="7"/>
  <c r="G39" i="7"/>
  <c r="F39" i="7"/>
  <c r="D39" i="7"/>
  <c r="K14" i="7"/>
  <c r="F14" i="7"/>
  <c r="E14" i="7"/>
  <c r="K12" i="7"/>
  <c r="F12" i="7"/>
  <c r="E12" i="7"/>
  <c r="H12" i="7" s="1"/>
  <c r="K11" i="7"/>
  <c r="F11" i="7"/>
  <c r="E11" i="7"/>
  <c r="H11" i="7" s="1"/>
  <c r="M11" i="7" s="1"/>
  <c r="K10" i="7"/>
  <c r="F10" i="7"/>
  <c r="E10" i="7"/>
  <c r="H10" i="7" s="1"/>
  <c r="M10" i="7" s="1"/>
  <c r="K9" i="7"/>
  <c r="F9" i="7"/>
  <c r="E9" i="7"/>
  <c r="H9" i="7" s="1"/>
  <c r="K8" i="7"/>
  <c r="DH47" i="7" s="1"/>
  <c r="F8" i="7"/>
  <c r="E8" i="7"/>
  <c r="H8" i="7" s="1"/>
  <c r="M8" i="7" s="1"/>
  <c r="K7" i="7"/>
  <c r="F7" i="7"/>
  <c r="E7" i="7"/>
  <c r="H7" i="7" s="1"/>
  <c r="M7" i="7" s="1"/>
  <c r="B66" i="6"/>
  <c r="B64" i="6"/>
  <c r="B62" i="6"/>
  <c r="B60" i="6"/>
  <c r="B58" i="6"/>
  <c r="B54" i="6"/>
  <c r="C47" i="6"/>
  <c r="K46" i="6"/>
  <c r="J46" i="6"/>
  <c r="I46" i="6"/>
  <c r="H46" i="6"/>
  <c r="G46" i="6"/>
  <c r="F46" i="6"/>
  <c r="E46" i="6"/>
  <c r="D46" i="6"/>
  <c r="C46" i="6"/>
  <c r="C48" i="6" s="1"/>
  <c r="G45" i="6"/>
  <c r="F45" i="6"/>
  <c r="D44" i="6"/>
  <c r="D43" i="6"/>
  <c r="K41" i="6"/>
  <c r="J41" i="6"/>
  <c r="I41" i="6"/>
  <c r="H41" i="6"/>
  <c r="H45" i="6" s="1"/>
  <c r="G41" i="6"/>
  <c r="F41" i="6"/>
  <c r="K40" i="6"/>
  <c r="K45" i="6" s="1"/>
  <c r="J40" i="6"/>
  <c r="J45" i="6" s="1"/>
  <c r="I40" i="6"/>
  <c r="I45" i="6" s="1"/>
  <c r="H40" i="6"/>
  <c r="G40" i="6"/>
  <c r="F40" i="6"/>
  <c r="E40" i="6"/>
  <c r="D40" i="6"/>
  <c r="D39" i="6"/>
  <c r="C39" i="6"/>
  <c r="AP33" i="6"/>
  <c r="AO33" i="6"/>
  <c r="Y33" i="6"/>
  <c r="O33" i="6"/>
  <c r="N33" i="6"/>
  <c r="M33" i="6"/>
  <c r="L33" i="6"/>
  <c r="K33" i="6"/>
  <c r="J33" i="6"/>
  <c r="I33" i="6"/>
  <c r="H33" i="6"/>
  <c r="G33" i="6"/>
  <c r="F33" i="6"/>
  <c r="E33" i="6"/>
  <c r="D33" i="6"/>
  <c r="BJ32" i="6"/>
  <c r="BI32" i="6"/>
  <c r="AS32" i="6"/>
  <c r="AR32" i="6"/>
  <c r="AL32" i="6"/>
  <c r="V32" i="6"/>
  <c r="U32" i="6"/>
  <c r="T32" i="6"/>
  <c r="O32" i="6"/>
  <c r="N32" i="6"/>
  <c r="M32" i="6"/>
  <c r="L32" i="6"/>
  <c r="K32" i="6"/>
  <c r="J32" i="6"/>
  <c r="I32" i="6"/>
  <c r="H32" i="6"/>
  <c r="G32" i="6"/>
  <c r="F32" i="6"/>
  <c r="E32" i="6"/>
  <c r="D32" i="6"/>
  <c r="AK31" i="6"/>
  <c r="AH31" i="6"/>
  <c r="AG31" i="6"/>
  <c r="D31" i="6"/>
  <c r="D30" i="6"/>
  <c r="AP29" i="6"/>
  <c r="AF29" i="6"/>
  <c r="AE29" i="6"/>
  <c r="F29" i="6"/>
  <c r="E29" i="6"/>
  <c r="D28" i="6"/>
  <c r="BJ27" i="6"/>
  <c r="BI27" i="6"/>
  <c r="BA27" i="6"/>
  <c r="AD27" i="6"/>
  <c r="DE16" i="6"/>
  <c r="DD16" i="6"/>
  <c r="CP16" i="6"/>
  <c r="BJ16" i="6"/>
  <c r="BI16" i="6"/>
  <c r="AS16" i="6"/>
  <c r="N16" i="6"/>
  <c r="M16" i="6"/>
  <c r="DN15" i="6"/>
  <c r="DM15" i="6"/>
  <c r="DL15" i="6"/>
  <c r="CX15" i="6"/>
  <c r="CW15" i="6"/>
  <c r="CV15" i="6"/>
  <c r="CH15" i="6"/>
  <c r="CG15" i="6"/>
  <c r="CF15" i="6"/>
  <c r="BR15" i="6"/>
  <c r="BQ15" i="6"/>
  <c r="BP15" i="6"/>
  <c r="BB15" i="6"/>
  <c r="AS15" i="6"/>
  <c r="AR15" i="6"/>
  <c r="AR16" i="6" s="1"/>
  <c r="AD15" i="6"/>
  <c r="AC15" i="6"/>
  <c r="T15" i="6"/>
  <c r="F15" i="6"/>
  <c r="E15" i="6"/>
  <c r="D15" i="6"/>
  <c r="DS14" i="6"/>
  <c r="DR14" i="6"/>
  <c r="DQ14" i="6"/>
  <c r="DP14" i="6"/>
  <c r="DO14" i="6"/>
  <c r="DN14" i="6"/>
  <c r="DN16" i="6" s="1"/>
  <c r="DM14" i="6"/>
  <c r="DM16" i="6" s="1"/>
  <c r="DL14" i="6"/>
  <c r="DL16" i="6" s="1"/>
  <c r="DK14" i="6"/>
  <c r="DJ14" i="6"/>
  <c r="DI14" i="6"/>
  <c r="DH14" i="6"/>
  <c r="DG14" i="6"/>
  <c r="DF14" i="6"/>
  <c r="DF16" i="6" s="1"/>
  <c r="DE14" i="6"/>
  <c r="DD14" i="6"/>
  <c r="DC14" i="6"/>
  <c r="DB14" i="6"/>
  <c r="DA14" i="6"/>
  <c r="CZ14" i="6"/>
  <c r="CY14" i="6"/>
  <c r="CX14" i="6"/>
  <c r="CX16" i="6" s="1"/>
  <c r="CW14" i="6"/>
  <c r="CV14" i="6"/>
  <c r="CU14" i="6"/>
  <c r="CT14" i="6"/>
  <c r="CS14" i="6"/>
  <c r="CR14" i="6"/>
  <c r="CQ14" i="6"/>
  <c r="CP14" i="6"/>
  <c r="CO14" i="6"/>
  <c r="CO16" i="6" s="1"/>
  <c r="CN14" i="6"/>
  <c r="CM14" i="6"/>
  <c r="CL14" i="6"/>
  <c r="CK14" i="6"/>
  <c r="CJ14" i="6"/>
  <c r="CI14" i="6"/>
  <c r="CH14" i="6"/>
  <c r="CG14" i="6"/>
  <c r="CG16" i="6" s="1"/>
  <c r="CF14" i="6"/>
  <c r="CE14" i="6"/>
  <c r="CD14" i="6"/>
  <c r="CC14" i="6"/>
  <c r="CB14" i="6"/>
  <c r="CA14" i="6"/>
  <c r="BZ14" i="6"/>
  <c r="BZ16" i="6" s="1"/>
  <c r="BY14" i="6"/>
  <c r="BY16" i="6" s="1"/>
  <c r="BX14" i="6"/>
  <c r="BX16" i="6" s="1"/>
  <c r="BW14" i="6"/>
  <c r="BV14" i="6"/>
  <c r="BU14" i="6"/>
  <c r="BT14" i="6"/>
  <c r="BS14" i="6"/>
  <c r="BR14" i="6"/>
  <c r="BR16" i="6" s="1"/>
  <c r="BQ14" i="6"/>
  <c r="BQ16" i="6" s="1"/>
  <c r="BP14" i="6"/>
  <c r="BP16" i="6" s="1"/>
  <c r="BO14" i="6"/>
  <c r="BN14" i="6"/>
  <c r="BM14" i="6"/>
  <c r="BL14" i="6"/>
  <c r="BK14" i="6"/>
  <c r="BJ14" i="6"/>
  <c r="BI14" i="6"/>
  <c r="BH14" i="6"/>
  <c r="BG14" i="6"/>
  <c r="BF14" i="6"/>
  <c r="BE14" i="6"/>
  <c r="BD14" i="6"/>
  <c r="BC14" i="6"/>
  <c r="BB14" i="6"/>
  <c r="BA14" i="6"/>
  <c r="AZ14" i="6"/>
  <c r="AY14" i="6"/>
  <c r="AX14" i="6"/>
  <c r="AW14" i="6"/>
  <c r="AV14" i="6"/>
  <c r="AU14" i="6"/>
  <c r="AT14" i="6"/>
  <c r="AS14" i="6"/>
  <c r="AR14" i="6"/>
  <c r="AQ14" i="6"/>
  <c r="AP14" i="6"/>
  <c r="AO14" i="6"/>
  <c r="AN14" i="6"/>
  <c r="AM14" i="6"/>
  <c r="AL14" i="6"/>
  <c r="AK14" i="6"/>
  <c r="AJ14" i="6"/>
  <c r="AI14" i="6"/>
  <c r="AH14" i="6"/>
  <c r="AG14" i="6"/>
  <c r="AF14" i="6"/>
  <c r="AE14" i="6"/>
  <c r="AD14" i="6"/>
  <c r="AD16" i="6" s="1"/>
  <c r="AC14" i="6"/>
  <c r="AC16" i="6" s="1"/>
  <c r="AB14" i="6"/>
  <c r="AA14" i="6"/>
  <c r="Z14" i="6"/>
  <c r="Y14" i="6"/>
  <c r="X14" i="6"/>
  <c r="W14" i="6"/>
  <c r="V14" i="6"/>
  <c r="U14" i="6"/>
  <c r="T14" i="6"/>
  <c r="S14" i="6"/>
  <c r="R14" i="6"/>
  <c r="Q14" i="6"/>
  <c r="P14" i="6"/>
  <c r="O14" i="6"/>
  <c r="N14" i="6"/>
  <c r="M14" i="6"/>
  <c r="L14" i="6"/>
  <c r="L16" i="6" s="1"/>
  <c r="K14" i="6"/>
  <c r="J14" i="6"/>
  <c r="I14" i="6"/>
  <c r="H14" i="6"/>
  <c r="G14" i="6"/>
  <c r="F14" i="6"/>
  <c r="F16" i="6" s="1"/>
  <c r="E14" i="6"/>
  <c r="E16" i="6" s="1"/>
  <c r="DN11" i="6"/>
  <c r="DM11" i="6"/>
  <c r="DL11" i="6"/>
  <c r="CZ11" i="6"/>
  <c r="CV11" i="6"/>
  <c r="CR11" i="6"/>
  <c r="CP11" i="6"/>
  <c r="CO11" i="6"/>
  <c r="CG11" i="6"/>
  <c r="CF11" i="6"/>
  <c r="BP11" i="6"/>
  <c r="BJ11" i="6"/>
  <c r="BI11" i="6"/>
  <c r="BA11" i="6"/>
  <c r="AZ11" i="6"/>
  <c r="AJ11" i="6"/>
  <c r="AD11" i="6"/>
  <c r="AC11" i="6"/>
  <c r="U11" i="6"/>
  <c r="T11" i="6"/>
  <c r="P10" i="6"/>
  <c r="AV33" i="6" s="1"/>
  <c r="P9" i="6"/>
  <c r="BB32" i="6" s="1"/>
  <c r="DS8" i="6"/>
  <c r="DR8" i="6"/>
  <c r="DQ8" i="6"/>
  <c r="DP8" i="6"/>
  <c r="DO8" i="6"/>
  <c r="DN8" i="6"/>
  <c r="DM8" i="6"/>
  <c r="DL8" i="6"/>
  <c r="DK8" i="6"/>
  <c r="DJ8" i="6"/>
  <c r="DI8" i="6"/>
  <c r="DH8" i="6"/>
  <c r="DG8" i="6"/>
  <c r="DF8" i="6"/>
  <c r="DE8" i="6"/>
  <c r="DD8" i="6"/>
  <c r="DC8" i="6"/>
  <c r="DB8" i="6"/>
  <c r="DM17" i="5" s="1"/>
  <c r="DA8" i="6"/>
  <c r="CZ8" i="6"/>
  <c r="CY8" i="6"/>
  <c r="CX8" i="6"/>
  <c r="CW8" i="6"/>
  <c r="CV8" i="6"/>
  <c r="CU8" i="6"/>
  <c r="DF17" i="5" s="1"/>
  <c r="CT8" i="6"/>
  <c r="DE17" i="5" s="1"/>
  <c r="CS8" i="6"/>
  <c r="CR8" i="6"/>
  <c r="CQ8" i="6"/>
  <c r="CP8" i="6"/>
  <c r="CO8" i="6"/>
  <c r="CN8" i="6"/>
  <c r="CM8" i="6"/>
  <c r="CX17" i="5" s="1"/>
  <c r="CL8" i="6"/>
  <c r="CW17" i="5" s="1"/>
  <c r="CK8" i="6"/>
  <c r="CJ8" i="6"/>
  <c r="CI8" i="6"/>
  <c r="CH8" i="6"/>
  <c r="CG8" i="6"/>
  <c r="CF8" i="6"/>
  <c r="CE8" i="6"/>
  <c r="CP17" i="5" s="1"/>
  <c r="CD8" i="6"/>
  <c r="CO17" i="5" s="1"/>
  <c r="CC8" i="6"/>
  <c r="CB8" i="6"/>
  <c r="CA8" i="6"/>
  <c r="BZ8" i="6"/>
  <c r="BY8" i="6"/>
  <c r="BX8" i="6"/>
  <c r="BW8" i="6"/>
  <c r="CH17" i="5" s="1"/>
  <c r="BV8" i="6"/>
  <c r="CG17" i="5" s="1"/>
  <c r="BU8" i="6"/>
  <c r="BT8" i="6"/>
  <c r="BS8" i="6"/>
  <c r="BR8" i="6"/>
  <c r="BQ8" i="6"/>
  <c r="BP8" i="6"/>
  <c r="BO8" i="6"/>
  <c r="BZ17" i="5" s="1"/>
  <c r="BN8" i="6"/>
  <c r="BY17" i="5" s="1"/>
  <c r="BM8" i="6"/>
  <c r="BL8" i="6"/>
  <c r="BK8" i="6"/>
  <c r="BJ8" i="6"/>
  <c r="BI8" i="6"/>
  <c r="BH8" i="6"/>
  <c r="BG8" i="6"/>
  <c r="BF8" i="6"/>
  <c r="BQ17" i="5" s="1"/>
  <c r="BE8" i="6"/>
  <c r="BD8" i="6"/>
  <c r="BC8" i="6"/>
  <c r="BB8" i="6"/>
  <c r="BA8" i="6"/>
  <c r="AZ8" i="6"/>
  <c r="AY8" i="6"/>
  <c r="AX8" i="6"/>
  <c r="BI17" i="5" s="1"/>
  <c r="AW8" i="6"/>
  <c r="AV8" i="6"/>
  <c r="AU8" i="6"/>
  <c r="AT8" i="6"/>
  <c r="AS8" i="6"/>
  <c r="AR8" i="6"/>
  <c r="AQ8" i="6"/>
  <c r="AP8" i="6"/>
  <c r="BA17" i="5" s="1"/>
  <c r="AO8" i="6"/>
  <c r="AN8" i="6"/>
  <c r="AM8" i="6"/>
  <c r="AL8" i="6"/>
  <c r="AK8" i="6"/>
  <c r="AJ8" i="6"/>
  <c r="AI8" i="6"/>
  <c r="AT17" i="5" s="1"/>
  <c r="AH8" i="6"/>
  <c r="AS17" i="5" s="1"/>
  <c r="AG8" i="6"/>
  <c r="AF8" i="6"/>
  <c r="AE8" i="6"/>
  <c r="AD8" i="6"/>
  <c r="AC8" i="6"/>
  <c r="AB8" i="6"/>
  <c r="AA8" i="6"/>
  <c r="AL17" i="5" s="1"/>
  <c r="Z8" i="6"/>
  <c r="AK17" i="5" s="1"/>
  <c r="Y8" i="6"/>
  <c r="X8" i="6"/>
  <c r="W8" i="6"/>
  <c r="V8" i="6"/>
  <c r="U8" i="6"/>
  <c r="T8" i="6"/>
  <c r="S8" i="6"/>
  <c r="R8" i="6"/>
  <c r="AC17" i="5" s="1"/>
  <c r="Q8" i="6"/>
  <c r="O8" i="6"/>
  <c r="N8" i="6"/>
  <c r="M8" i="6"/>
  <c r="L8" i="6"/>
  <c r="K8" i="6"/>
  <c r="J8" i="6"/>
  <c r="U17" i="5" s="1"/>
  <c r="I8" i="6"/>
  <c r="H8" i="6"/>
  <c r="G8" i="6"/>
  <c r="F8" i="6"/>
  <c r="E8" i="6"/>
  <c r="BD31" i="6" s="1"/>
  <c r="A8" i="6"/>
  <c r="C42" i="6" s="1"/>
  <c r="DS7" i="6"/>
  <c r="DR7" i="6"/>
  <c r="DQ7" i="6"/>
  <c r="DP7" i="6"/>
  <c r="DO7" i="6"/>
  <c r="DN7" i="6"/>
  <c r="DM7" i="6"/>
  <c r="DL7" i="6"/>
  <c r="DK7" i="6"/>
  <c r="DJ7" i="6"/>
  <c r="DI7" i="6"/>
  <c r="DH7" i="6"/>
  <c r="DG7" i="6"/>
  <c r="DF7" i="6"/>
  <c r="DE7" i="6"/>
  <c r="DD7" i="6"/>
  <c r="DC7" i="6"/>
  <c r="DB7" i="6"/>
  <c r="DA7" i="6"/>
  <c r="DL16" i="5" s="1"/>
  <c r="CZ7" i="6"/>
  <c r="CY7" i="6"/>
  <c r="CX7" i="6"/>
  <c r="CW7" i="6"/>
  <c r="CV7" i="6"/>
  <c r="CU7" i="6"/>
  <c r="CT7" i="6"/>
  <c r="DE16" i="5" s="1"/>
  <c r="CS7" i="6"/>
  <c r="DD16" i="5" s="1"/>
  <c r="CR7" i="6"/>
  <c r="CQ7" i="6"/>
  <c r="CP7" i="6"/>
  <c r="CO7" i="6"/>
  <c r="CN7" i="6"/>
  <c r="CM7" i="6"/>
  <c r="CL7" i="6"/>
  <c r="CW16" i="5" s="1"/>
  <c r="CK7" i="6"/>
  <c r="CV16" i="5" s="1"/>
  <c r="CJ7" i="6"/>
  <c r="CU16" i="5" s="1"/>
  <c r="CI7" i="6"/>
  <c r="CH7" i="6"/>
  <c r="CG7" i="6"/>
  <c r="CF7" i="6"/>
  <c r="CE7" i="6"/>
  <c r="CD7" i="6"/>
  <c r="CO16" i="5" s="1"/>
  <c r="CC7" i="6"/>
  <c r="CN16" i="5" s="1"/>
  <c r="CB7" i="6"/>
  <c r="CM16" i="5" s="1"/>
  <c r="CA7" i="6"/>
  <c r="BZ7" i="6"/>
  <c r="BY7" i="6"/>
  <c r="BX7" i="6"/>
  <c r="BW7" i="6"/>
  <c r="BV7" i="6"/>
  <c r="CG16" i="5" s="1"/>
  <c r="BU7" i="6"/>
  <c r="CF16" i="5" s="1"/>
  <c r="BT7" i="6"/>
  <c r="BS7" i="6"/>
  <c r="BR7" i="6"/>
  <c r="BQ7" i="6"/>
  <c r="BP7" i="6"/>
  <c r="BO7" i="6"/>
  <c r="BN7" i="6"/>
  <c r="BY16" i="5" s="1"/>
  <c r="BM7" i="6"/>
  <c r="BX16" i="5" s="1"/>
  <c r="BL7" i="6"/>
  <c r="BK7" i="6"/>
  <c r="BJ7" i="6"/>
  <c r="BI7" i="6"/>
  <c r="BH7" i="6"/>
  <c r="BG7" i="6"/>
  <c r="BF7" i="6"/>
  <c r="BQ16" i="5" s="1"/>
  <c r="BE7" i="6"/>
  <c r="BP16" i="5" s="1"/>
  <c r="BD7" i="6"/>
  <c r="BC7" i="6"/>
  <c r="BB7" i="6"/>
  <c r="BA7" i="6"/>
  <c r="AZ7" i="6"/>
  <c r="AY7" i="6"/>
  <c r="AX7" i="6"/>
  <c r="BI16" i="5" s="1"/>
  <c r="AW7" i="6"/>
  <c r="BH16" i="5" s="1"/>
  <c r="AV7" i="6"/>
  <c r="AU7" i="6"/>
  <c r="AT7" i="6"/>
  <c r="AS7" i="6"/>
  <c r="AR7" i="6"/>
  <c r="AQ7" i="6"/>
  <c r="AP7" i="6"/>
  <c r="BA16" i="5" s="1"/>
  <c r="AO7" i="6"/>
  <c r="AZ16" i="5" s="1"/>
  <c r="AN7" i="6"/>
  <c r="AN11" i="6" s="1"/>
  <c r="AM7" i="6"/>
  <c r="AL7" i="6"/>
  <c r="AK7" i="6"/>
  <c r="AJ7" i="6"/>
  <c r="AI7" i="6"/>
  <c r="AH7" i="6"/>
  <c r="AS16" i="5" s="1"/>
  <c r="AG7" i="6"/>
  <c r="AR16" i="5" s="1"/>
  <c r="AF7" i="6"/>
  <c r="AE7" i="6"/>
  <c r="AD7" i="6"/>
  <c r="AC7" i="6"/>
  <c r="AA7" i="6"/>
  <c r="Z7" i="6"/>
  <c r="Y7" i="6"/>
  <c r="AJ16" i="5" s="1"/>
  <c r="X7" i="6"/>
  <c r="W7" i="6"/>
  <c r="V7" i="6"/>
  <c r="U7" i="6"/>
  <c r="T7" i="6"/>
  <c r="S7" i="6"/>
  <c r="R7" i="6"/>
  <c r="Q7" i="6"/>
  <c r="AB16" i="5" s="1"/>
  <c r="P7" i="6"/>
  <c r="O7" i="6"/>
  <c r="N7" i="6"/>
  <c r="M7" i="6"/>
  <c r="L7" i="6"/>
  <c r="K7" i="6"/>
  <c r="J7" i="6"/>
  <c r="I7" i="6"/>
  <c r="T16" i="5" s="1"/>
  <c r="H7" i="6"/>
  <c r="G7" i="6"/>
  <c r="F7" i="6"/>
  <c r="E7" i="6"/>
  <c r="AT29" i="6" s="1"/>
  <c r="D7" i="6"/>
  <c r="D29" i="6" s="1"/>
  <c r="A7" i="6"/>
  <c r="DS6" i="6"/>
  <c r="DR6" i="6"/>
  <c r="DQ6" i="6"/>
  <c r="DP6" i="6"/>
  <c r="DP15" i="6" s="1"/>
  <c r="DO6" i="6"/>
  <c r="DN6" i="6"/>
  <c r="DM6" i="6"/>
  <c r="DL6" i="6"/>
  <c r="DK6" i="6"/>
  <c r="DJ6" i="6"/>
  <c r="DI6" i="6"/>
  <c r="DH6" i="6"/>
  <c r="DH15" i="6" s="1"/>
  <c r="DG6" i="6"/>
  <c r="DF6" i="6"/>
  <c r="DF15" i="6" s="1"/>
  <c r="DE6" i="6"/>
  <c r="DE15" i="6" s="1"/>
  <c r="DD6" i="6"/>
  <c r="DD15" i="6" s="1"/>
  <c r="DC6" i="6"/>
  <c r="DB6" i="6"/>
  <c r="DA6" i="6"/>
  <c r="CZ6" i="6"/>
  <c r="CZ15" i="6" s="1"/>
  <c r="CY6" i="6"/>
  <c r="CX6" i="6"/>
  <c r="CX11" i="6" s="1"/>
  <c r="CW6" i="6"/>
  <c r="CW11" i="6" s="1"/>
  <c r="CV6" i="6"/>
  <c r="CU6" i="6"/>
  <c r="CT6" i="6"/>
  <c r="CS6" i="6"/>
  <c r="CR6" i="6"/>
  <c r="CR15" i="6" s="1"/>
  <c r="CQ6" i="6"/>
  <c r="CP6" i="6"/>
  <c r="CP15" i="6" s="1"/>
  <c r="CO6" i="6"/>
  <c r="CO15" i="6" s="1"/>
  <c r="CN6" i="6"/>
  <c r="CN11" i="6" s="1"/>
  <c r="CM6" i="6"/>
  <c r="CL6" i="6"/>
  <c r="CK6" i="6"/>
  <c r="CJ6" i="6"/>
  <c r="CJ11" i="6" s="1"/>
  <c r="CI6" i="6"/>
  <c r="CH6" i="6"/>
  <c r="CH11" i="6" s="1"/>
  <c r="CG6" i="6"/>
  <c r="CF6" i="6"/>
  <c r="CE6" i="6"/>
  <c r="CD6" i="6"/>
  <c r="CC6" i="6"/>
  <c r="CN15" i="5" s="1"/>
  <c r="CB6" i="6"/>
  <c r="CB11" i="6" s="1"/>
  <c r="CA6" i="6"/>
  <c r="BZ6" i="6"/>
  <c r="BZ15" i="6" s="1"/>
  <c r="BY6" i="6"/>
  <c r="BY15" i="6" s="1"/>
  <c r="BX6" i="6"/>
  <c r="BX15" i="6" s="1"/>
  <c r="BW6" i="6"/>
  <c r="BV6" i="6"/>
  <c r="BU6" i="6"/>
  <c r="CF15" i="5" s="1"/>
  <c r="BT6" i="6"/>
  <c r="BS6" i="6"/>
  <c r="BR6" i="6"/>
  <c r="BR11" i="6" s="1"/>
  <c r="BQ6" i="6"/>
  <c r="BQ11" i="6" s="1"/>
  <c r="BP6" i="6"/>
  <c r="BO6" i="6"/>
  <c r="BN6" i="6"/>
  <c r="BM6" i="6"/>
  <c r="BL6" i="6"/>
  <c r="BL15" i="6" s="1"/>
  <c r="BK6" i="6"/>
  <c r="BJ6" i="6"/>
  <c r="BJ15" i="6" s="1"/>
  <c r="BI6" i="6"/>
  <c r="BI15" i="6" s="1"/>
  <c r="BH6" i="6"/>
  <c r="BH11" i="6" s="1"/>
  <c r="BG6" i="6"/>
  <c r="BF6" i="6"/>
  <c r="BE6" i="6"/>
  <c r="BD6" i="6"/>
  <c r="BD11" i="6" s="1"/>
  <c r="BC6" i="6"/>
  <c r="BB6" i="6"/>
  <c r="BB11" i="6" s="1"/>
  <c r="BA6" i="6"/>
  <c r="BA15" i="6" s="1"/>
  <c r="AZ6" i="6"/>
  <c r="AZ15" i="6" s="1"/>
  <c r="AY6" i="6"/>
  <c r="AX6" i="6"/>
  <c r="AW6" i="6"/>
  <c r="AV6" i="6"/>
  <c r="AV11" i="6" s="1"/>
  <c r="AU6" i="6"/>
  <c r="AT6" i="6"/>
  <c r="AT11" i="6" s="1"/>
  <c r="AS6" i="6"/>
  <c r="AS11" i="6" s="1"/>
  <c r="AR6" i="6"/>
  <c r="AR11" i="6" s="1"/>
  <c r="AQ6" i="6"/>
  <c r="AP6" i="6"/>
  <c r="AO6" i="6"/>
  <c r="AN6" i="6"/>
  <c r="AN15" i="6" s="1"/>
  <c r="AM6" i="6"/>
  <c r="AL6" i="6"/>
  <c r="AL11" i="6" s="1"/>
  <c r="AK6" i="6"/>
  <c r="AK11" i="6" s="1"/>
  <c r="AJ6" i="6"/>
  <c r="AJ15" i="6" s="1"/>
  <c r="AI6" i="6"/>
  <c r="AH6" i="6"/>
  <c r="AG6" i="6"/>
  <c r="AF6" i="6"/>
  <c r="AE6" i="6"/>
  <c r="AD6" i="6"/>
  <c r="AC6" i="6"/>
  <c r="AB6" i="6"/>
  <c r="AA6" i="6"/>
  <c r="Z6" i="6"/>
  <c r="Y6" i="6"/>
  <c r="X6" i="6"/>
  <c r="W6" i="6"/>
  <c r="V6" i="6"/>
  <c r="V15" i="6" s="1"/>
  <c r="U6" i="6"/>
  <c r="U15" i="6" s="1"/>
  <c r="T6" i="6"/>
  <c r="S6" i="6"/>
  <c r="R6" i="6"/>
  <c r="Q6" i="6"/>
  <c r="P6" i="6"/>
  <c r="O6" i="6"/>
  <c r="N6" i="6"/>
  <c r="N15" i="6" s="1"/>
  <c r="M6" i="6"/>
  <c r="M15" i="6" s="1"/>
  <c r="L6" i="6"/>
  <c r="L15" i="6" s="1"/>
  <c r="K6" i="6"/>
  <c r="K15" i="6" s="1"/>
  <c r="J6" i="6"/>
  <c r="I6" i="6"/>
  <c r="H6" i="6"/>
  <c r="H28" i="6" s="1"/>
  <c r="G6" i="6"/>
  <c r="F6" i="6"/>
  <c r="F28" i="6" s="1"/>
  <c r="E6" i="6"/>
  <c r="E28" i="6" s="1"/>
  <c r="A6" i="6"/>
  <c r="D5" i="6"/>
  <c r="K44" i="5"/>
  <c r="J44" i="5"/>
  <c r="I44" i="5"/>
  <c r="H44" i="5"/>
  <c r="G44" i="5"/>
  <c r="F44" i="5"/>
  <c r="E44" i="5"/>
  <c r="D44" i="5"/>
  <c r="C44" i="5"/>
  <c r="B44" i="5"/>
  <c r="K42" i="5"/>
  <c r="J42" i="5"/>
  <c r="I42" i="5"/>
  <c r="H42" i="5"/>
  <c r="G42" i="5"/>
  <c r="F42" i="5"/>
  <c r="E42" i="5"/>
  <c r="D42" i="5"/>
  <c r="B42" i="5"/>
  <c r="B41" i="5"/>
  <c r="B34" i="5"/>
  <c r="L25" i="5"/>
  <c r="M22" i="5"/>
  <c r="L22" i="5"/>
  <c r="K22" i="5"/>
  <c r="J22" i="5"/>
  <c r="I22" i="5"/>
  <c r="H22" i="5"/>
  <c r="G22" i="5"/>
  <c r="F22" i="5"/>
  <c r="E22" i="5"/>
  <c r="D22" i="5"/>
  <c r="C22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DR19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A19" i="5"/>
  <c r="DR18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A18" i="5"/>
  <c r="DR17" i="5"/>
  <c r="DQ17" i="5"/>
  <c r="DP17" i="5"/>
  <c r="DO17" i="5"/>
  <c r="DL17" i="5"/>
  <c r="DK17" i="5"/>
  <c r="DJ17" i="5"/>
  <c r="DI17" i="5"/>
  <c r="DH17" i="5"/>
  <c r="DG17" i="5"/>
  <c r="DD17" i="5"/>
  <c r="DC17" i="5"/>
  <c r="DB17" i="5"/>
  <c r="DA17" i="5"/>
  <c r="CZ17" i="5"/>
  <c r="CY17" i="5"/>
  <c r="CV17" i="5"/>
  <c r="CU17" i="5"/>
  <c r="CT17" i="5"/>
  <c r="CS17" i="5"/>
  <c r="CR17" i="5"/>
  <c r="CQ17" i="5"/>
  <c r="CN17" i="5"/>
  <c r="CM17" i="5"/>
  <c r="CL17" i="5"/>
  <c r="CK17" i="5"/>
  <c r="CJ17" i="5"/>
  <c r="CI17" i="5"/>
  <c r="CF17" i="5"/>
  <c r="CE17" i="5"/>
  <c r="CD17" i="5"/>
  <c r="CC17" i="5"/>
  <c r="CB17" i="5"/>
  <c r="CA17" i="5"/>
  <c r="BX17" i="5"/>
  <c r="BW17" i="5"/>
  <c r="BV17" i="5"/>
  <c r="BU17" i="5"/>
  <c r="BT17" i="5"/>
  <c r="BS17" i="5"/>
  <c r="BP17" i="5"/>
  <c r="BO17" i="5"/>
  <c r="BN17" i="5"/>
  <c r="BM17" i="5"/>
  <c r="BL17" i="5"/>
  <c r="BK17" i="5"/>
  <c r="BH17" i="5"/>
  <c r="BG17" i="5"/>
  <c r="BF17" i="5"/>
  <c r="BE17" i="5"/>
  <c r="BD17" i="5"/>
  <c r="BC17" i="5"/>
  <c r="AZ17" i="5"/>
  <c r="AY17" i="5"/>
  <c r="AX17" i="5"/>
  <c r="AW17" i="5"/>
  <c r="AV17" i="5"/>
  <c r="AU17" i="5"/>
  <c r="AR17" i="5"/>
  <c r="AQ17" i="5"/>
  <c r="AP17" i="5"/>
  <c r="AO17" i="5"/>
  <c r="AN17" i="5"/>
  <c r="AM17" i="5"/>
  <c r="AJ17" i="5"/>
  <c r="AI17" i="5"/>
  <c r="AH17" i="5"/>
  <c r="AG17" i="5"/>
  <c r="AF17" i="5"/>
  <c r="AE17" i="5"/>
  <c r="AB17" i="5"/>
  <c r="AA17" i="5"/>
  <c r="Z17" i="5"/>
  <c r="Y17" i="5"/>
  <c r="X17" i="5"/>
  <c r="W17" i="5"/>
  <c r="V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A17" i="5"/>
  <c r="DR16" i="5"/>
  <c r="DQ16" i="5"/>
  <c r="DP16" i="5"/>
  <c r="DO16" i="5"/>
  <c r="DN16" i="5"/>
  <c r="DM16" i="5"/>
  <c r="DK16" i="5"/>
  <c r="DJ16" i="5"/>
  <c r="DI16" i="5"/>
  <c r="DH16" i="5"/>
  <c r="DG16" i="5"/>
  <c r="DF16" i="5"/>
  <c r="DC16" i="5"/>
  <c r="DB16" i="5"/>
  <c r="DA16" i="5"/>
  <c r="CZ16" i="5"/>
  <c r="CY16" i="5"/>
  <c r="CX16" i="5"/>
  <c r="CT16" i="5"/>
  <c r="CS16" i="5"/>
  <c r="CR16" i="5"/>
  <c r="CQ16" i="5"/>
  <c r="CP16" i="5"/>
  <c r="CL16" i="5"/>
  <c r="CK16" i="5"/>
  <c r="CJ16" i="5"/>
  <c r="CI16" i="5"/>
  <c r="CH16" i="5"/>
  <c r="CD16" i="5"/>
  <c r="CC16" i="5"/>
  <c r="CB16" i="5"/>
  <c r="CA16" i="5"/>
  <c r="BZ16" i="5"/>
  <c r="BV16" i="5"/>
  <c r="BU16" i="5"/>
  <c r="BT16" i="5"/>
  <c r="BS16" i="5"/>
  <c r="BR16" i="5"/>
  <c r="BN16" i="5"/>
  <c r="BM16" i="5"/>
  <c r="BL16" i="5"/>
  <c r="BK16" i="5"/>
  <c r="BJ16" i="5"/>
  <c r="BG16" i="5"/>
  <c r="BF16" i="5"/>
  <c r="BE16" i="5"/>
  <c r="BD16" i="5"/>
  <c r="BC16" i="5"/>
  <c r="BB16" i="5"/>
  <c r="AY16" i="5"/>
  <c r="AX16" i="5"/>
  <c r="AW16" i="5"/>
  <c r="AV16" i="5"/>
  <c r="AU16" i="5"/>
  <c r="AT16" i="5"/>
  <c r="AQ16" i="5"/>
  <c r="AP16" i="5"/>
  <c r="AO16" i="5"/>
  <c r="AN16" i="5"/>
  <c r="AL16" i="5"/>
  <c r="AK16" i="5"/>
  <c r="AH16" i="5"/>
  <c r="AG16" i="5"/>
  <c r="AF16" i="5"/>
  <c r="AE16" i="5"/>
  <c r="AD16" i="5"/>
  <c r="AC16" i="5"/>
  <c r="Z16" i="5"/>
  <c r="Y16" i="5"/>
  <c r="X16" i="5"/>
  <c r="W16" i="5"/>
  <c r="V16" i="5"/>
  <c r="U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A16" i="5"/>
  <c r="DR15" i="5"/>
  <c r="DQ15" i="5"/>
  <c r="DP15" i="5"/>
  <c r="DO15" i="5"/>
  <c r="DN15" i="5"/>
  <c r="DK15" i="5"/>
  <c r="DJ15" i="5"/>
  <c r="DI15" i="5"/>
  <c r="DH15" i="5"/>
  <c r="DG15" i="5"/>
  <c r="DF15" i="5"/>
  <c r="DC15" i="5"/>
  <c r="DB15" i="5"/>
  <c r="DA15" i="5"/>
  <c r="CZ15" i="5"/>
  <c r="CY15" i="5"/>
  <c r="CX15" i="5"/>
  <c r="CU15" i="5"/>
  <c r="CT15" i="5"/>
  <c r="CS15" i="5"/>
  <c r="CR15" i="5"/>
  <c r="CQ15" i="5"/>
  <c r="CP15" i="5"/>
  <c r="CM15" i="5"/>
  <c r="CL15" i="5"/>
  <c r="CK15" i="5"/>
  <c r="CJ15" i="5"/>
  <c r="CI15" i="5"/>
  <c r="CH15" i="5"/>
  <c r="CE15" i="5"/>
  <c r="CD15" i="5"/>
  <c r="CC15" i="5"/>
  <c r="CB15" i="5"/>
  <c r="CA15" i="5"/>
  <c r="BZ15" i="5"/>
  <c r="BW15" i="5"/>
  <c r="BV15" i="5"/>
  <c r="BU15" i="5"/>
  <c r="BT15" i="5"/>
  <c r="BS15" i="5"/>
  <c r="BR15" i="5"/>
  <c r="BO15" i="5"/>
  <c r="BN15" i="5"/>
  <c r="BM15" i="5"/>
  <c r="BL15" i="5"/>
  <c r="BK15" i="5"/>
  <c r="BJ15" i="5"/>
  <c r="BG15" i="5"/>
  <c r="BF15" i="5"/>
  <c r="BE15" i="5"/>
  <c r="BD15" i="5"/>
  <c r="BC15" i="5"/>
  <c r="BB15" i="5"/>
  <c r="AY15" i="5"/>
  <c r="AX15" i="5"/>
  <c r="AW15" i="5"/>
  <c r="AV15" i="5"/>
  <c r="AU15" i="5"/>
  <c r="AT15" i="5"/>
  <c r="AQ15" i="5"/>
  <c r="AP15" i="5"/>
  <c r="AO15" i="5"/>
  <c r="AN15" i="5"/>
  <c r="AM15" i="5"/>
  <c r="AL15" i="5"/>
  <c r="AI15" i="5"/>
  <c r="AH15" i="5"/>
  <c r="AG15" i="5"/>
  <c r="AF15" i="5"/>
  <c r="AE15" i="5"/>
  <c r="AD15" i="5"/>
  <c r="AA15" i="5"/>
  <c r="Z15" i="5"/>
  <c r="Y15" i="5"/>
  <c r="X15" i="5"/>
  <c r="W15" i="5"/>
  <c r="V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A15" i="5"/>
  <c r="DR14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A14" i="5"/>
  <c r="K11" i="5"/>
  <c r="J11" i="5"/>
  <c r="I11" i="5"/>
  <c r="H11" i="5"/>
  <c r="G11" i="5"/>
  <c r="F11" i="5"/>
  <c r="E11" i="5"/>
  <c r="D11" i="5"/>
  <c r="C11" i="5"/>
  <c r="CC35" i="4"/>
  <c r="CC10" i="5" s="1"/>
  <c r="AJ35" i="4"/>
  <c r="AJ10" i="5" s="1"/>
  <c r="Y35" i="4"/>
  <c r="Y10" i="5" s="1"/>
  <c r="DR34" i="4"/>
  <c r="DQ34" i="4"/>
  <c r="DP34" i="4"/>
  <c r="DO34" i="4"/>
  <c r="DN34" i="4"/>
  <c r="DM34" i="4"/>
  <c r="DL34" i="4"/>
  <c r="DK34" i="4"/>
  <c r="DJ34" i="4"/>
  <c r="DI34" i="4"/>
  <c r="DH34" i="4"/>
  <c r="DG34" i="4"/>
  <c r="DF34" i="4"/>
  <c r="DE34" i="4"/>
  <c r="DD34" i="4"/>
  <c r="DC34" i="4"/>
  <c r="DB34" i="4"/>
  <c r="DA34" i="4"/>
  <c r="CZ34" i="4"/>
  <c r="CY34" i="4"/>
  <c r="CX34" i="4"/>
  <c r="CW34" i="4"/>
  <c r="CV34" i="4"/>
  <c r="CU34" i="4"/>
  <c r="CT34" i="4"/>
  <c r="CS34" i="4"/>
  <c r="CR34" i="4"/>
  <c r="CQ34" i="4"/>
  <c r="CP34" i="4"/>
  <c r="CO34" i="4"/>
  <c r="CN34" i="4"/>
  <c r="CM34" i="4"/>
  <c r="CL34" i="4"/>
  <c r="CK34" i="4"/>
  <c r="CJ34" i="4"/>
  <c r="CI34" i="4"/>
  <c r="CH34" i="4"/>
  <c r="CG34" i="4"/>
  <c r="CF34" i="4"/>
  <c r="CE34" i="4"/>
  <c r="CD34" i="4"/>
  <c r="CC34" i="4"/>
  <c r="CB34" i="4"/>
  <c r="CA34" i="4"/>
  <c r="BZ34" i="4"/>
  <c r="BY34" i="4"/>
  <c r="BX34" i="4"/>
  <c r="BW34" i="4"/>
  <c r="BV34" i="4"/>
  <c r="BU34" i="4"/>
  <c r="BT34" i="4"/>
  <c r="BS34" i="4"/>
  <c r="BR34" i="4"/>
  <c r="BQ34" i="4"/>
  <c r="BP34" i="4"/>
  <c r="BO34" i="4"/>
  <c r="BN34" i="4"/>
  <c r="BM34" i="4"/>
  <c r="BL34" i="4"/>
  <c r="BK34" i="4"/>
  <c r="BJ34" i="4"/>
  <c r="BI34" i="4"/>
  <c r="BH34" i="4"/>
  <c r="BG34" i="4"/>
  <c r="BF34" i="4"/>
  <c r="BE34" i="4"/>
  <c r="BD34" i="4"/>
  <c r="BC34" i="4"/>
  <c r="BB34" i="4"/>
  <c r="BA34" i="4"/>
  <c r="AZ34" i="4"/>
  <c r="AX34" i="4"/>
  <c r="AW34" i="4"/>
  <c r="AV34" i="4"/>
  <c r="AU34" i="4"/>
  <c r="AT34" i="4"/>
  <c r="AS34" i="4"/>
  <c r="AR34" i="4"/>
  <c r="AQ34" i="4"/>
  <c r="AP34" i="4"/>
  <c r="AO34" i="4"/>
  <c r="AN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N34" i="4"/>
  <c r="M34" i="4"/>
  <c r="L34" i="4"/>
  <c r="J34" i="4"/>
  <c r="I34" i="4"/>
  <c r="H34" i="4"/>
  <c r="G34" i="4"/>
  <c r="F34" i="4"/>
  <c r="E34" i="4"/>
  <c r="D34" i="4"/>
  <c r="J33" i="4"/>
  <c r="I33" i="4"/>
  <c r="H33" i="4"/>
  <c r="G33" i="4"/>
  <c r="F33" i="4"/>
  <c r="E33" i="4"/>
  <c r="D33" i="4"/>
  <c r="C33" i="4"/>
  <c r="DR32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D35" i="4" s="1"/>
  <c r="D10" i="5" s="1"/>
  <c r="C32" i="4"/>
  <c r="DQ31" i="4"/>
  <c r="DP31" i="4"/>
  <c r="DO31" i="4"/>
  <c r="DN31" i="4"/>
  <c r="DM31" i="4"/>
  <c r="DL31" i="4"/>
  <c r="DK31" i="4"/>
  <c r="DJ31" i="4"/>
  <c r="DI31" i="4"/>
  <c r="DH31" i="4"/>
  <c r="DG31" i="4"/>
  <c r="DE31" i="4"/>
  <c r="DD31" i="4"/>
  <c r="DC31" i="4"/>
  <c r="DB31" i="4"/>
  <c r="DA31" i="4"/>
  <c r="CZ31" i="4"/>
  <c r="CY31" i="4"/>
  <c r="CX31" i="4"/>
  <c r="CW31" i="4"/>
  <c r="CV31" i="4"/>
  <c r="CU31" i="4"/>
  <c r="CS31" i="4"/>
  <c r="CR31" i="4"/>
  <c r="CQ31" i="4"/>
  <c r="CP31" i="4"/>
  <c r="CO31" i="4"/>
  <c r="CN31" i="4"/>
  <c r="CM31" i="4"/>
  <c r="CL31" i="4"/>
  <c r="CK31" i="4"/>
  <c r="CJ31" i="4"/>
  <c r="CI31" i="4"/>
  <c r="CG31" i="4"/>
  <c r="CF31" i="4"/>
  <c r="CE31" i="4"/>
  <c r="CD31" i="4"/>
  <c r="CC31" i="4"/>
  <c r="CB31" i="4"/>
  <c r="CA31" i="4"/>
  <c r="BZ31" i="4"/>
  <c r="BY31" i="4"/>
  <c r="BX31" i="4"/>
  <c r="BW31" i="4"/>
  <c r="BU31" i="4"/>
  <c r="BT31" i="4"/>
  <c r="BS31" i="4"/>
  <c r="BR31" i="4"/>
  <c r="BQ31" i="4"/>
  <c r="BP31" i="4"/>
  <c r="BO31" i="4"/>
  <c r="BN31" i="4"/>
  <c r="BM31" i="4"/>
  <c r="BL31" i="4"/>
  <c r="BK31" i="4"/>
  <c r="BI31" i="4"/>
  <c r="BH31" i="4"/>
  <c r="BG31" i="4"/>
  <c r="BF31" i="4"/>
  <c r="BE31" i="4"/>
  <c r="BD31" i="4"/>
  <c r="BC31" i="4"/>
  <c r="BB31" i="4"/>
  <c r="BA31" i="4"/>
  <c r="AZ31" i="4"/>
  <c r="AY31" i="4"/>
  <c r="AW31" i="4"/>
  <c r="AV31" i="4"/>
  <c r="AU31" i="4"/>
  <c r="AT31" i="4"/>
  <c r="AS31" i="4"/>
  <c r="AR31" i="4"/>
  <c r="AQ31" i="4"/>
  <c r="AP31" i="4"/>
  <c r="AO31" i="4"/>
  <c r="AN31" i="4"/>
  <c r="AM31" i="4"/>
  <c r="AK31" i="4"/>
  <c r="AJ31" i="4"/>
  <c r="AI31" i="4"/>
  <c r="AH31" i="4"/>
  <c r="AG31" i="4"/>
  <c r="AF31" i="4"/>
  <c r="AE31" i="4"/>
  <c r="AD31" i="4"/>
  <c r="AC31" i="4"/>
  <c r="AB31" i="4"/>
  <c r="AA31" i="4"/>
  <c r="Y31" i="4"/>
  <c r="X31" i="4"/>
  <c r="W31" i="4"/>
  <c r="V31" i="4"/>
  <c r="U31" i="4"/>
  <c r="T31" i="4"/>
  <c r="T35" i="4" s="1"/>
  <c r="T10" i="5" s="1"/>
  <c r="S31" i="4"/>
  <c r="R31" i="4"/>
  <c r="Q31" i="4"/>
  <c r="P31" i="4"/>
  <c r="O31" i="4"/>
  <c r="M31" i="4"/>
  <c r="L31" i="4"/>
  <c r="K31" i="4"/>
  <c r="J31" i="4"/>
  <c r="I31" i="4"/>
  <c r="H31" i="4"/>
  <c r="G31" i="4"/>
  <c r="F31" i="4"/>
  <c r="E31" i="4"/>
  <c r="D31" i="4"/>
  <c r="C31" i="4"/>
  <c r="DQ30" i="4"/>
  <c r="DP30" i="4"/>
  <c r="DO30" i="4"/>
  <c r="DN30" i="4"/>
  <c r="DM30" i="4"/>
  <c r="DL30" i="4"/>
  <c r="DK30" i="4"/>
  <c r="DJ30" i="4"/>
  <c r="DI30" i="4"/>
  <c r="DH30" i="4"/>
  <c r="DG30" i="4"/>
  <c r="DE30" i="4"/>
  <c r="DD30" i="4"/>
  <c r="DC30" i="4"/>
  <c r="DB30" i="4"/>
  <c r="DA30" i="4"/>
  <c r="CZ30" i="4"/>
  <c r="CY30" i="4"/>
  <c r="CX30" i="4"/>
  <c r="CW30" i="4"/>
  <c r="CV30" i="4"/>
  <c r="CU30" i="4"/>
  <c r="CS30" i="4"/>
  <c r="CR30" i="4"/>
  <c r="CQ30" i="4"/>
  <c r="CP30" i="4"/>
  <c r="CO30" i="4"/>
  <c r="CN30" i="4"/>
  <c r="CM30" i="4"/>
  <c r="CL30" i="4"/>
  <c r="CK30" i="4"/>
  <c r="CJ30" i="4"/>
  <c r="CI30" i="4"/>
  <c r="CG30" i="4"/>
  <c r="CF30" i="4"/>
  <c r="CE30" i="4"/>
  <c r="CD30" i="4"/>
  <c r="CC30" i="4"/>
  <c r="CB30" i="4"/>
  <c r="CA30" i="4"/>
  <c r="BZ30" i="4"/>
  <c r="BY30" i="4"/>
  <c r="BX30" i="4"/>
  <c r="BW30" i="4"/>
  <c r="BU30" i="4"/>
  <c r="BT30" i="4"/>
  <c r="BS30" i="4"/>
  <c r="BR30" i="4"/>
  <c r="BQ30" i="4"/>
  <c r="BP30" i="4"/>
  <c r="BO30" i="4"/>
  <c r="BN30" i="4"/>
  <c r="BM30" i="4"/>
  <c r="BL30" i="4"/>
  <c r="BK30" i="4"/>
  <c r="BI30" i="4"/>
  <c r="BH30" i="4"/>
  <c r="BG30" i="4"/>
  <c r="BF30" i="4"/>
  <c r="BE30" i="4"/>
  <c r="BD30" i="4"/>
  <c r="BC30" i="4"/>
  <c r="BB30" i="4"/>
  <c r="BA30" i="4"/>
  <c r="AZ30" i="4"/>
  <c r="AY30" i="4"/>
  <c r="AW30" i="4"/>
  <c r="AV30" i="4"/>
  <c r="AU30" i="4"/>
  <c r="AT30" i="4"/>
  <c r="AS30" i="4"/>
  <c r="AR30" i="4"/>
  <c r="AQ30" i="4"/>
  <c r="AP30" i="4"/>
  <c r="AO30" i="4"/>
  <c r="AN30" i="4"/>
  <c r="AM30" i="4"/>
  <c r="AK30" i="4"/>
  <c r="AJ30" i="4"/>
  <c r="AI30" i="4"/>
  <c r="AH30" i="4"/>
  <c r="AG30" i="4"/>
  <c r="AF30" i="4"/>
  <c r="AE30" i="4"/>
  <c r="AD30" i="4"/>
  <c r="AC30" i="4"/>
  <c r="AB30" i="4"/>
  <c r="AA30" i="4"/>
  <c r="Y30" i="4"/>
  <c r="X30" i="4"/>
  <c r="W30" i="4"/>
  <c r="V30" i="4"/>
  <c r="U30" i="4"/>
  <c r="T30" i="4"/>
  <c r="S30" i="4"/>
  <c r="R30" i="4"/>
  <c r="Q30" i="4"/>
  <c r="P30" i="4"/>
  <c r="O30" i="4"/>
  <c r="M30" i="4"/>
  <c r="L30" i="4"/>
  <c r="K30" i="4"/>
  <c r="J30" i="4"/>
  <c r="I30" i="4"/>
  <c r="H30" i="4"/>
  <c r="G30" i="4"/>
  <c r="F30" i="4"/>
  <c r="E30" i="4"/>
  <c r="D30" i="4"/>
  <c r="C30" i="4"/>
  <c r="DR29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DQ28" i="4"/>
  <c r="DP28" i="4"/>
  <c r="DO28" i="4"/>
  <c r="DL28" i="4"/>
  <c r="DI28" i="4"/>
  <c r="DH28" i="4"/>
  <c r="DG28" i="4"/>
  <c r="DD28" i="4"/>
  <c r="DA28" i="4"/>
  <c r="CZ28" i="4"/>
  <c r="CY28" i="4"/>
  <c r="CV28" i="4"/>
  <c r="CS28" i="4"/>
  <c r="CR28" i="4"/>
  <c r="CQ28" i="4"/>
  <c r="CN28" i="4"/>
  <c r="CK28" i="4"/>
  <c r="CJ28" i="4"/>
  <c r="CI28" i="4"/>
  <c r="CF28" i="4"/>
  <c r="CC28" i="4"/>
  <c r="CB28" i="4"/>
  <c r="CA28" i="4"/>
  <c r="BX28" i="4"/>
  <c r="BU28" i="4"/>
  <c r="BT28" i="4"/>
  <c r="BS28" i="4"/>
  <c r="BP28" i="4"/>
  <c r="BM28" i="4"/>
  <c r="BL28" i="4"/>
  <c r="BK28" i="4"/>
  <c r="BH28" i="4"/>
  <c r="BE28" i="4"/>
  <c r="BD28" i="4"/>
  <c r="BC28" i="4"/>
  <c r="AZ28" i="4"/>
  <c r="AW28" i="4"/>
  <c r="AV28" i="4"/>
  <c r="AU28" i="4"/>
  <c r="AR28" i="4"/>
  <c r="AO28" i="4"/>
  <c r="AN28" i="4"/>
  <c r="AM28" i="4"/>
  <c r="AJ28" i="4"/>
  <c r="AG28" i="4"/>
  <c r="AF28" i="4"/>
  <c r="AE28" i="4"/>
  <c r="AB28" i="4"/>
  <c r="Y28" i="4"/>
  <c r="X28" i="4"/>
  <c r="W28" i="4"/>
  <c r="T28" i="4"/>
  <c r="Q28" i="4"/>
  <c r="P28" i="4"/>
  <c r="O28" i="4"/>
  <c r="N28" i="4"/>
  <c r="DN28" i="4" s="1"/>
  <c r="M28" i="4"/>
  <c r="L28" i="4"/>
  <c r="K28" i="4"/>
  <c r="J28" i="4"/>
  <c r="I28" i="4"/>
  <c r="H28" i="4"/>
  <c r="G28" i="4"/>
  <c r="F28" i="4"/>
  <c r="E28" i="4"/>
  <c r="D28" i="4"/>
  <c r="C28" i="4"/>
  <c r="DR27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B35" i="4" s="1"/>
  <c r="CB10" i="5" s="1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N35" i="4" s="1"/>
  <c r="AN10" i="5" s="1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DQ26" i="4"/>
  <c r="DQ35" i="4" s="1"/>
  <c r="DQ10" i="5" s="1"/>
  <c r="DP26" i="4"/>
  <c r="DO26" i="4"/>
  <c r="DO35" i="4" s="1"/>
  <c r="DO10" i="5" s="1"/>
  <c r="DN26" i="4"/>
  <c r="DM26" i="4"/>
  <c r="DL26" i="4"/>
  <c r="DI26" i="4"/>
  <c r="DH26" i="4"/>
  <c r="DG26" i="4"/>
  <c r="DF26" i="4"/>
  <c r="DE26" i="4"/>
  <c r="DD26" i="4"/>
  <c r="DA26" i="4"/>
  <c r="CZ26" i="4"/>
  <c r="CY26" i="4"/>
  <c r="CX26" i="4"/>
  <c r="CW26" i="4"/>
  <c r="CV26" i="4"/>
  <c r="CS26" i="4"/>
  <c r="CS35" i="4" s="1"/>
  <c r="CS10" i="5" s="1"/>
  <c r="CR26" i="4"/>
  <c r="CQ26" i="4"/>
  <c r="CP26" i="4"/>
  <c r="CO26" i="4"/>
  <c r="CN26" i="4"/>
  <c r="CK26" i="4"/>
  <c r="CJ26" i="4"/>
  <c r="CI26" i="4"/>
  <c r="CI35" i="4" s="1"/>
  <c r="CI10" i="5" s="1"/>
  <c r="CH26" i="4"/>
  <c r="CG26" i="4"/>
  <c r="CF26" i="4"/>
  <c r="CC26" i="4"/>
  <c r="CB26" i="4"/>
  <c r="CA26" i="4"/>
  <c r="BZ26" i="4"/>
  <c r="BY26" i="4"/>
  <c r="BX26" i="4"/>
  <c r="BU26" i="4"/>
  <c r="BT26" i="4"/>
  <c r="BS26" i="4"/>
  <c r="BR26" i="4"/>
  <c r="BQ26" i="4"/>
  <c r="BP26" i="4"/>
  <c r="BM26" i="4"/>
  <c r="BM35" i="4" s="1"/>
  <c r="BM10" i="5" s="1"/>
  <c r="BL26" i="4"/>
  <c r="BK26" i="4"/>
  <c r="BJ26" i="4"/>
  <c r="BI26" i="4"/>
  <c r="BH26" i="4"/>
  <c r="BE26" i="4"/>
  <c r="BE35" i="4" s="1"/>
  <c r="BE10" i="5" s="1"/>
  <c r="BD26" i="4"/>
  <c r="BC26" i="4"/>
  <c r="BC35" i="4" s="1"/>
  <c r="BC10" i="5" s="1"/>
  <c r="BB26" i="4"/>
  <c r="BA26" i="4"/>
  <c r="AZ26" i="4"/>
  <c r="AW26" i="4"/>
  <c r="AV26" i="4"/>
  <c r="AU26" i="4"/>
  <c r="AT26" i="4"/>
  <c r="AS26" i="4"/>
  <c r="AR26" i="4"/>
  <c r="AR35" i="4" s="1"/>
  <c r="AR10" i="5" s="1"/>
  <c r="AO26" i="4"/>
  <c r="AO35" i="4" s="1"/>
  <c r="AO10" i="5" s="1"/>
  <c r="AN26" i="4"/>
  <c r="AM26" i="4"/>
  <c r="AL26" i="4"/>
  <c r="AK26" i="4"/>
  <c r="AJ26" i="4"/>
  <c r="AG26" i="4"/>
  <c r="AG35" i="4" s="1"/>
  <c r="AG10" i="5" s="1"/>
  <c r="AF26" i="4"/>
  <c r="AE26" i="4"/>
  <c r="AD26" i="4"/>
  <c r="AC26" i="4"/>
  <c r="AB26" i="4"/>
  <c r="AB35" i="4" s="1"/>
  <c r="AB10" i="5" s="1"/>
  <c r="Z26" i="4"/>
  <c r="DK26" i="4" s="1"/>
  <c r="Y26" i="4"/>
  <c r="X26" i="4"/>
  <c r="X35" i="4" s="1"/>
  <c r="X10" i="5" s="1"/>
  <c r="W26" i="4"/>
  <c r="W35" i="4" s="1"/>
  <c r="W10" i="5" s="1"/>
  <c r="V26" i="4"/>
  <c r="U26" i="4"/>
  <c r="T26" i="4"/>
  <c r="S26" i="4"/>
  <c r="R26" i="4"/>
  <c r="Q26" i="4"/>
  <c r="Q35" i="4" s="1"/>
  <c r="Q10" i="5" s="1"/>
  <c r="P26" i="4"/>
  <c r="P35" i="4" s="1"/>
  <c r="P10" i="5" s="1"/>
  <c r="O26" i="4"/>
  <c r="O35" i="4" s="1"/>
  <c r="O10" i="5" s="1"/>
  <c r="N26" i="4"/>
  <c r="M26" i="4"/>
  <c r="L26" i="4"/>
  <c r="L35" i="4" s="1"/>
  <c r="L10" i="5" s="1"/>
  <c r="K26" i="4"/>
  <c r="J26" i="4"/>
  <c r="J35" i="4" s="1"/>
  <c r="J10" i="5" s="1"/>
  <c r="I26" i="4"/>
  <c r="I35" i="4" s="1"/>
  <c r="I10" i="5" s="1"/>
  <c r="H26" i="4"/>
  <c r="H35" i="4" s="1"/>
  <c r="H10" i="5" s="1"/>
  <c r="G26" i="4"/>
  <c r="G35" i="4" s="1"/>
  <c r="G10" i="5" s="1"/>
  <c r="F26" i="4"/>
  <c r="E26" i="4"/>
  <c r="D26" i="4"/>
  <c r="C26" i="4"/>
  <c r="DR23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DR22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M19" i="4"/>
  <c r="K19" i="4"/>
  <c r="J19" i="4"/>
  <c r="I19" i="4"/>
  <c r="H19" i="4"/>
  <c r="G19" i="4"/>
  <c r="F19" i="4"/>
  <c r="E19" i="4"/>
  <c r="D19" i="4"/>
  <c r="C19" i="4"/>
  <c r="N18" i="4"/>
  <c r="M18" i="4"/>
  <c r="L18" i="4"/>
  <c r="K18" i="4"/>
  <c r="J18" i="4"/>
  <c r="I18" i="4"/>
  <c r="H18" i="4"/>
  <c r="G18" i="4"/>
  <c r="F18" i="4"/>
  <c r="E18" i="4"/>
  <c r="D18" i="4"/>
  <c r="C18" i="4"/>
  <c r="N17" i="4"/>
  <c r="M17" i="4"/>
  <c r="L17" i="4"/>
  <c r="L24" i="4" s="1"/>
  <c r="K17" i="4"/>
  <c r="K24" i="4" s="1"/>
  <c r="J17" i="4"/>
  <c r="I17" i="4"/>
  <c r="H17" i="4"/>
  <c r="G17" i="4"/>
  <c r="F17" i="4"/>
  <c r="F24" i="4" s="1"/>
  <c r="E17" i="4"/>
  <c r="D17" i="4"/>
  <c r="D24" i="4" s="1"/>
  <c r="C17" i="4"/>
  <c r="C24" i="4" s="1"/>
  <c r="L19" i="4"/>
  <c r="Z27" i="3"/>
  <c r="Y27" i="3"/>
  <c r="X27" i="3"/>
  <c r="W27" i="3"/>
  <c r="V27" i="3"/>
  <c r="U27" i="3"/>
  <c r="T27" i="3"/>
  <c r="S27" i="3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C27" i="3"/>
  <c r="K25" i="3"/>
  <c r="J25" i="3"/>
  <c r="I25" i="3"/>
  <c r="H25" i="3"/>
  <c r="G25" i="3"/>
  <c r="F25" i="3"/>
  <c r="E25" i="3"/>
  <c r="D25" i="3"/>
  <c r="C25" i="3"/>
  <c r="O24" i="3"/>
  <c r="S24" i="3" s="1"/>
  <c r="W24" i="3" s="1"/>
  <c r="AA24" i="3" s="1"/>
  <c r="AE24" i="3" s="1"/>
  <c r="AI24" i="3" s="1"/>
  <c r="AM24" i="3" s="1"/>
  <c r="AQ24" i="3" s="1"/>
  <c r="AU24" i="3" s="1"/>
  <c r="AY24" i="3" s="1"/>
  <c r="BC24" i="3" s="1"/>
  <c r="BG24" i="3" s="1"/>
  <c r="BK24" i="3" s="1"/>
  <c r="BO24" i="3" s="1"/>
  <c r="BS24" i="3" s="1"/>
  <c r="BW24" i="3" s="1"/>
  <c r="CA24" i="3" s="1"/>
  <c r="CE24" i="3" s="1"/>
  <c r="CI24" i="3" s="1"/>
  <c r="CM24" i="3" s="1"/>
  <c r="CQ24" i="3" s="1"/>
  <c r="CU24" i="3" s="1"/>
  <c r="CY24" i="3" s="1"/>
  <c r="DC24" i="3" s="1"/>
  <c r="DG24" i="3" s="1"/>
  <c r="DK24" i="3" s="1"/>
  <c r="DO24" i="3" s="1"/>
  <c r="M24" i="3"/>
  <c r="Q24" i="3" s="1"/>
  <c r="U24" i="3" s="1"/>
  <c r="Y24" i="3" s="1"/>
  <c r="AC24" i="3" s="1"/>
  <c r="AG24" i="3" s="1"/>
  <c r="AK24" i="3" s="1"/>
  <c r="AO24" i="3" s="1"/>
  <c r="AS24" i="3" s="1"/>
  <c r="AW24" i="3" s="1"/>
  <c r="BA24" i="3" s="1"/>
  <c r="BE24" i="3" s="1"/>
  <c r="BI24" i="3" s="1"/>
  <c r="BM24" i="3" s="1"/>
  <c r="BQ24" i="3" s="1"/>
  <c r="BU24" i="3" s="1"/>
  <c r="BY24" i="3" s="1"/>
  <c r="CC24" i="3" s="1"/>
  <c r="CG24" i="3" s="1"/>
  <c r="CK24" i="3" s="1"/>
  <c r="CO24" i="3" s="1"/>
  <c r="CS24" i="3" s="1"/>
  <c r="CW24" i="3" s="1"/>
  <c r="DA24" i="3" s="1"/>
  <c r="DE24" i="3" s="1"/>
  <c r="DI24" i="3" s="1"/>
  <c r="DM24" i="3" s="1"/>
  <c r="DQ24" i="3" s="1"/>
  <c r="DQ23" i="3"/>
  <c r="DO23" i="3"/>
  <c r="DM23" i="3"/>
  <c r="DK23" i="3"/>
  <c r="DI23" i="3"/>
  <c r="DG23" i="3"/>
  <c r="DE23" i="3"/>
  <c r="DC23" i="3"/>
  <c r="DA23" i="3"/>
  <c r="CY23" i="3"/>
  <c r="CX23" i="3"/>
  <c r="CW23" i="3"/>
  <c r="CU23" i="3"/>
  <c r="CS23" i="3"/>
  <c r="CQ23" i="3"/>
  <c r="CP23" i="3"/>
  <c r="CO23" i="3"/>
  <c r="CM23" i="3"/>
  <c r="CK23" i="3"/>
  <c r="CI23" i="3"/>
  <c r="CG23" i="3"/>
  <c r="CE23" i="3"/>
  <c r="CC23" i="3"/>
  <c r="CA23" i="3"/>
  <c r="BY23" i="3"/>
  <c r="BW23" i="3"/>
  <c r="BU23" i="3"/>
  <c r="BS23" i="3"/>
  <c r="BR23" i="3"/>
  <c r="BQ23" i="3"/>
  <c r="BO23" i="3"/>
  <c r="BM23" i="3"/>
  <c r="BK23" i="3"/>
  <c r="BJ23" i="3"/>
  <c r="BI23" i="3"/>
  <c r="BG23" i="3"/>
  <c r="BE23" i="3"/>
  <c r="BC23" i="3"/>
  <c r="BA23" i="3"/>
  <c r="AY23" i="3"/>
  <c r="AW23" i="3"/>
  <c r="AU23" i="3"/>
  <c r="AS23" i="3"/>
  <c r="AQ23" i="3"/>
  <c r="AO23" i="3"/>
  <c r="AM23" i="3"/>
  <c r="AL23" i="3"/>
  <c r="AK23" i="3"/>
  <c r="AI23" i="3"/>
  <c r="AG23" i="3"/>
  <c r="AE23" i="3"/>
  <c r="AD23" i="3"/>
  <c r="AC23" i="3"/>
  <c r="AA23" i="3"/>
  <c r="Y23" i="3"/>
  <c r="W23" i="3"/>
  <c r="U23" i="3"/>
  <c r="S23" i="3"/>
  <c r="Q23" i="3"/>
  <c r="O23" i="3"/>
  <c r="M23" i="3"/>
  <c r="K23" i="3"/>
  <c r="J23" i="3"/>
  <c r="I23" i="3"/>
  <c r="H23" i="3"/>
  <c r="G23" i="3"/>
  <c r="F23" i="3"/>
  <c r="E23" i="3"/>
  <c r="D23" i="3"/>
  <c r="C23" i="3"/>
  <c r="BT22" i="3"/>
  <c r="BR22" i="3"/>
  <c r="BF22" i="3"/>
  <c r="BD22" i="3"/>
  <c r="AH22" i="3"/>
  <c r="AF22" i="3"/>
  <c r="R22" i="3"/>
  <c r="K22" i="3"/>
  <c r="J22" i="3"/>
  <c r="I22" i="3"/>
  <c r="H22" i="3"/>
  <c r="G22" i="3"/>
  <c r="F22" i="3"/>
  <c r="E22" i="3"/>
  <c r="D22" i="3"/>
  <c r="C22" i="3"/>
  <c r="DR21" i="3"/>
  <c r="DP21" i="3"/>
  <c r="DO21" i="3"/>
  <c r="DB21" i="3"/>
  <c r="CT21" i="3"/>
  <c r="CR21" i="3"/>
  <c r="CQ21" i="3"/>
  <c r="CD21" i="3"/>
  <c r="CB21" i="3"/>
  <c r="BV21" i="3"/>
  <c r="BS21" i="3"/>
  <c r="BF21" i="3"/>
  <c r="BD21" i="3"/>
  <c r="BC21" i="3"/>
  <c r="AP21" i="3"/>
  <c r="AF21" i="3"/>
  <c r="AE21" i="3"/>
  <c r="R21" i="3"/>
  <c r="P21" i="3"/>
  <c r="K21" i="3"/>
  <c r="J21" i="3"/>
  <c r="I21" i="3"/>
  <c r="H21" i="3"/>
  <c r="G21" i="3"/>
  <c r="F21" i="3"/>
  <c r="E21" i="3"/>
  <c r="D21" i="3"/>
  <c r="C21" i="3"/>
  <c r="DQ20" i="3"/>
  <c r="DP20" i="3"/>
  <c r="DO20" i="3"/>
  <c r="DI20" i="3"/>
  <c r="DG20" i="3"/>
  <c r="DF20" i="3"/>
  <c r="CT20" i="3"/>
  <c r="CS20" i="3"/>
  <c r="CK20" i="3"/>
  <c r="CJ20" i="3"/>
  <c r="CI20" i="3"/>
  <c r="CC20" i="3"/>
  <c r="CA20" i="3"/>
  <c r="BZ20" i="3"/>
  <c r="BN20" i="3"/>
  <c r="BM20" i="3"/>
  <c r="BE20" i="3"/>
  <c r="BD20" i="3"/>
  <c r="BC20" i="3"/>
  <c r="AW20" i="3"/>
  <c r="AU20" i="3"/>
  <c r="AT20" i="3"/>
  <c r="AH20" i="3"/>
  <c r="AG20" i="3"/>
  <c r="Y20" i="3"/>
  <c r="X20" i="3"/>
  <c r="W20" i="3"/>
  <c r="O20" i="3"/>
  <c r="N20" i="3"/>
  <c r="K20" i="3"/>
  <c r="J20" i="3"/>
  <c r="I20" i="3"/>
  <c r="H20" i="3"/>
  <c r="G20" i="3"/>
  <c r="F20" i="3"/>
  <c r="E20" i="3"/>
  <c r="D20" i="3"/>
  <c r="C20" i="3"/>
  <c r="DN19" i="3"/>
  <c r="DM19" i="3"/>
  <c r="DB19" i="3"/>
  <c r="DA19" i="3"/>
  <c r="CZ19" i="3"/>
  <c r="CR19" i="3"/>
  <c r="CQ19" i="3"/>
  <c r="CP19" i="3"/>
  <c r="CH19" i="3"/>
  <c r="CG19" i="3"/>
  <c r="CD19" i="3"/>
  <c r="BV19" i="3"/>
  <c r="BU19" i="3"/>
  <c r="BT19" i="3"/>
  <c r="BL19" i="3"/>
  <c r="BK19" i="3"/>
  <c r="BJ19" i="3"/>
  <c r="BB19" i="3"/>
  <c r="BA19" i="3"/>
  <c r="AX19" i="3"/>
  <c r="AO19" i="3"/>
  <c r="AN19" i="3"/>
  <c r="AF19" i="3"/>
  <c r="AE19" i="3"/>
  <c r="AD19" i="3"/>
  <c r="V19" i="3"/>
  <c r="U19" i="3"/>
  <c r="K19" i="3"/>
  <c r="J19" i="3"/>
  <c r="I19" i="3"/>
  <c r="H19" i="3"/>
  <c r="G19" i="3"/>
  <c r="F19" i="3"/>
  <c r="E19" i="3"/>
  <c r="D19" i="3"/>
  <c r="C19" i="3"/>
  <c r="N18" i="3"/>
  <c r="M18" i="3"/>
  <c r="L18" i="3"/>
  <c r="K18" i="3"/>
  <c r="J18" i="3"/>
  <c r="I18" i="3"/>
  <c r="H18" i="3"/>
  <c r="G18" i="3"/>
  <c r="F18" i="3"/>
  <c r="E18" i="3"/>
  <c r="D18" i="3"/>
  <c r="C18" i="3"/>
  <c r="N17" i="3"/>
  <c r="M17" i="3"/>
  <c r="L17" i="3"/>
  <c r="K17" i="3"/>
  <c r="J17" i="3"/>
  <c r="I17" i="3"/>
  <c r="H17" i="3"/>
  <c r="G17" i="3"/>
  <c r="F17" i="3"/>
  <c r="E17" i="3"/>
  <c r="D17" i="3"/>
  <c r="C17" i="3"/>
  <c r="N13" i="3"/>
  <c r="N25" i="3" s="1"/>
  <c r="M13" i="3"/>
  <c r="M25" i="3" s="1"/>
  <c r="L13" i="3"/>
  <c r="L25" i="3" s="1"/>
  <c r="DR12" i="3"/>
  <c r="DR23" i="3" s="1"/>
  <c r="DP12" i="3"/>
  <c r="DP23" i="3" s="1"/>
  <c r="DN12" i="3"/>
  <c r="DN23" i="3" s="1"/>
  <c r="DL12" i="3"/>
  <c r="DL23" i="3" s="1"/>
  <c r="DJ12" i="3"/>
  <c r="DJ23" i="3" s="1"/>
  <c r="DH12" i="3"/>
  <c r="DH23" i="3" s="1"/>
  <c r="DF12" i="3"/>
  <c r="DF23" i="3" s="1"/>
  <c r="DD12" i="3"/>
  <c r="DD23" i="3" s="1"/>
  <c r="DB12" i="3"/>
  <c r="DB23" i="3" s="1"/>
  <c r="CZ12" i="3"/>
  <c r="CZ23" i="3" s="1"/>
  <c r="CX12" i="3"/>
  <c r="CV12" i="3"/>
  <c r="CV23" i="3" s="1"/>
  <c r="CT12" i="3"/>
  <c r="CT23" i="3" s="1"/>
  <c r="CR12" i="3"/>
  <c r="CR23" i="3" s="1"/>
  <c r="CP12" i="3"/>
  <c r="CN12" i="3"/>
  <c r="CN23" i="3" s="1"/>
  <c r="CL12" i="3"/>
  <c r="CL23" i="3" s="1"/>
  <c r="CJ12" i="3"/>
  <c r="CJ23" i="3" s="1"/>
  <c r="CH12" i="3"/>
  <c r="CH23" i="3" s="1"/>
  <c r="CF12" i="3"/>
  <c r="CF23" i="3" s="1"/>
  <c r="CD12" i="3"/>
  <c r="CD23" i="3" s="1"/>
  <c r="CB12" i="3"/>
  <c r="CB23" i="3" s="1"/>
  <c r="BZ12" i="3"/>
  <c r="BZ23" i="3" s="1"/>
  <c r="BX12" i="3"/>
  <c r="BX23" i="3" s="1"/>
  <c r="BV12" i="3"/>
  <c r="BV23" i="3" s="1"/>
  <c r="BT12" i="3"/>
  <c r="BT23" i="3" s="1"/>
  <c r="BR12" i="3"/>
  <c r="BP12" i="3"/>
  <c r="BP23" i="3" s="1"/>
  <c r="BN12" i="3"/>
  <c r="BN23" i="3" s="1"/>
  <c r="BL12" i="3"/>
  <c r="BL23" i="3" s="1"/>
  <c r="BJ12" i="3"/>
  <c r="BH12" i="3"/>
  <c r="BH23" i="3" s="1"/>
  <c r="BF12" i="3"/>
  <c r="BF23" i="3" s="1"/>
  <c r="BD12" i="3"/>
  <c r="BD23" i="3" s="1"/>
  <c r="BB12" i="3"/>
  <c r="BB23" i="3" s="1"/>
  <c r="AZ12" i="3"/>
  <c r="AZ23" i="3" s="1"/>
  <c r="AX12" i="3"/>
  <c r="AX23" i="3" s="1"/>
  <c r="AV12" i="3"/>
  <c r="AV23" i="3" s="1"/>
  <c r="AT12" i="3"/>
  <c r="AT23" i="3" s="1"/>
  <c r="AR12" i="3"/>
  <c r="AR23" i="3" s="1"/>
  <c r="AP12" i="3"/>
  <c r="AP23" i="3" s="1"/>
  <c r="AN12" i="3"/>
  <c r="AN23" i="3" s="1"/>
  <c r="AL12" i="3"/>
  <c r="AJ12" i="3"/>
  <c r="AJ23" i="3" s="1"/>
  <c r="AH12" i="3"/>
  <c r="AH23" i="3" s="1"/>
  <c r="AF12" i="3"/>
  <c r="AF23" i="3" s="1"/>
  <c r="AD12" i="3"/>
  <c r="AB12" i="3"/>
  <c r="AB23" i="3" s="1"/>
  <c r="Z12" i="3"/>
  <c r="Z23" i="3" s="1"/>
  <c r="X12" i="3"/>
  <c r="X23" i="3" s="1"/>
  <c r="V12" i="3"/>
  <c r="V23" i="3" s="1"/>
  <c r="T12" i="3"/>
  <c r="T23" i="3" s="1"/>
  <c r="R12" i="3"/>
  <c r="R23" i="3" s="1"/>
  <c r="P12" i="3"/>
  <c r="P23" i="3" s="1"/>
  <c r="N12" i="3"/>
  <c r="N23" i="3" s="1"/>
  <c r="L12" i="3"/>
  <c r="L23" i="3" s="1"/>
  <c r="DR11" i="3"/>
  <c r="DR22" i="3" s="1"/>
  <c r="DQ11" i="3"/>
  <c r="DQ22" i="3" s="1"/>
  <c r="DP11" i="3"/>
  <c r="DP22" i="3" s="1"/>
  <c r="DO11" i="3"/>
  <c r="DO22" i="3" s="1"/>
  <c r="DN11" i="3"/>
  <c r="DN22" i="3" s="1"/>
  <c r="DM11" i="3"/>
  <c r="DM22" i="3" s="1"/>
  <c r="DL11" i="3"/>
  <c r="DL22" i="3" s="1"/>
  <c r="DK11" i="3"/>
  <c r="DK22" i="3" s="1"/>
  <c r="DJ11" i="3"/>
  <c r="DJ22" i="3" s="1"/>
  <c r="DI11" i="3"/>
  <c r="DI22" i="3" s="1"/>
  <c r="DH11" i="3"/>
  <c r="DH22" i="3" s="1"/>
  <c r="DG11" i="3"/>
  <c r="DG22" i="3" s="1"/>
  <c r="DF11" i="3"/>
  <c r="DF22" i="3" s="1"/>
  <c r="DE11" i="3"/>
  <c r="DE22" i="3" s="1"/>
  <c r="DD11" i="3"/>
  <c r="DD22" i="3" s="1"/>
  <c r="DC11" i="3"/>
  <c r="DC22" i="3" s="1"/>
  <c r="DB11" i="3"/>
  <c r="DB22" i="3" s="1"/>
  <c r="DA11" i="3"/>
  <c r="DA22" i="3" s="1"/>
  <c r="CZ11" i="3"/>
  <c r="CZ22" i="3" s="1"/>
  <c r="CY11" i="3"/>
  <c r="CY22" i="3" s="1"/>
  <c r="CX11" i="3"/>
  <c r="CX22" i="3" s="1"/>
  <c r="CW11" i="3"/>
  <c r="CW22" i="3" s="1"/>
  <c r="CV11" i="3"/>
  <c r="CV22" i="3" s="1"/>
  <c r="CU11" i="3"/>
  <c r="CU22" i="3" s="1"/>
  <c r="CT11" i="3"/>
  <c r="CT22" i="3" s="1"/>
  <c r="CS11" i="3"/>
  <c r="CS22" i="3" s="1"/>
  <c r="CR11" i="3"/>
  <c r="CR22" i="3" s="1"/>
  <c r="CQ11" i="3"/>
  <c r="CQ22" i="3" s="1"/>
  <c r="CP11" i="3"/>
  <c r="CP22" i="3" s="1"/>
  <c r="CO11" i="3"/>
  <c r="CO22" i="3" s="1"/>
  <c r="CN11" i="3"/>
  <c r="CN22" i="3" s="1"/>
  <c r="CM11" i="3"/>
  <c r="CM22" i="3" s="1"/>
  <c r="CL11" i="3"/>
  <c r="CL22" i="3" s="1"/>
  <c r="CK11" i="3"/>
  <c r="CK22" i="3" s="1"/>
  <c r="CJ11" i="3"/>
  <c r="CJ22" i="3" s="1"/>
  <c r="CI11" i="3"/>
  <c r="CI22" i="3" s="1"/>
  <c r="CH11" i="3"/>
  <c r="CH22" i="3" s="1"/>
  <c r="CG11" i="3"/>
  <c r="CG22" i="3" s="1"/>
  <c r="CF11" i="3"/>
  <c r="CF22" i="3" s="1"/>
  <c r="CE11" i="3"/>
  <c r="CE22" i="3" s="1"/>
  <c r="CD11" i="3"/>
  <c r="CD22" i="3" s="1"/>
  <c r="CC11" i="3"/>
  <c r="CC22" i="3" s="1"/>
  <c r="CB11" i="3"/>
  <c r="CB22" i="3" s="1"/>
  <c r="CA11" i="3"/>
  <c r="CA22" i="3" s="1"/>
  <c r="BZ11" i="3"/>
  <c r="BZ22" i="3" s="1"/>
  <c r="BY11" i="3"/>
  <c r="BY22" i="3" s="1"/>
  <c r="BX11" i="3"/>
  <c r="BX22" i="3" s="1"/>
  <c r="BW11" i="3"/>
  <c r="BW22" i="3" s="1"/>
  <c r="BV11" i="3"/>
  <c r="BV22" i="3" s="1"/>
  <c r="BU11" i="3"/>
  <c r="BU22" i="3" s="1"/>
  <c r="BT11" i="3"/>
  <c r="BS11" i="3"/>
  <c r="BS22" i="3" s="1"/>
  <c r="BR11" i="3"/>
  <c r="BQ11" i="3"/>
  <c r="BQ22" i="3" s="1"/>
  <c r="BP11" i="3"/>
  <c r="BP22" i="3" s="1"/>
  <c r="BO11" i="3"/>
  <c r="BO22" i="3" s="1"/>
  <c r="BN11" i="3"/>
  <c r="BN22" i="3" s="1"/>
  <c r="BM11" i="3"/>
  <c r="BM22" i="3" s="1"/>
  <c r="BL11" i="3"/>
  <c r="BL22" i="3" s="1"/>
  <c r="BK11" i="3"/>
  <c r="BK22" i="3" s="1"/>
  <c r="BJ11" i="3"/>
  <c r="BJ22" i="3" s="1"/>
  <c r="BI11" i="3"/>
  <c r="BI22" i="3" s="1"/>
  <c r="BH11" i="3"/>
  <c r="BH22" i="3" s="1"/>
  <c r="BG11" i="3"/>
  <c r="BG22" i="3" s="1"/>
  <c r="BF11" i="3"/>
  <c r="BE11" i="3"/>
  <c r="BE22" i="3" s="1"/>
  <c r="BD11" i="3"/>
  <c r="BC11" i="3"/>
  <c r="BC22" i="3" s="1"/>
  <c r="BB11" i="3"/>
  <c r="BB22" i="3" s="1"/>
  <c r="BA11" i="3"/>
  <c r="BA22" i="3" s="1"/>
  <c r="AZ11" i="3"/>
  <c r="AZ22" i="3" s="1"/>
  <c r="AY11" i="3"/>
  <c r="AY22" i="3" s="1"/>
  <c r="AX11" i="3"/>
  <c r="AX22" i="3" s="1"/>
  <c r="AW11" i="3"/>
  <c r="AW22" i="3" s="1"/>
  <c r="AV11" i="3"/>
  <c r="AV22" i="3" s="1"/>
  <c r="AU11" i="3"/>
  <c r="AU22" i="3" s="1"/>
  <c r="AT11" i="3"/>
  <c r="AT22" i="3" s="1"/>
  <c r="AS11" i="3"/>
  <c r="AS22" i="3" s="1"/>
  <c r="AR11" i="3"/>
  <c r="AR22" i="3" s="1"/>
  <c r="AQ11" i="3"/>
  <c r="AQ22" i="3" s="1"/>
  <c r="AP11" i="3"/>
  <c r="AP22" i="3" s="1"/>
  <c r="AO11" i="3"/>
  <c r="AO22" i="3" s="1"/>
  <c r="AN11" i="3"/>
  <c r="AN22" i="3" s="1"/>
  <c r="AM11" i="3"/>
  <c r="AM22" i="3" s="1"/>
  <c r="AL11" i="3"/>
  <c r="AL22" i="3" s="1"/>
  <c r="AK11" i="3"/>
  <c r="AK22" i="3" s="1"/>
  <c r="AJ11" i="3"/>
  <c r="AJ22" i="3" s="1"/>
  <c r="AI11" i="3"/>
  <c r="AI22" i="3" s="1"/>
  <c r="AH11" i="3"/>
  <c r="AG11" i="3"/>
  <c r="AG22" i="3" s="1"/>
  <c r="AF11" i="3"/>
  <c r="AE11" i="3"/>
  <c r="AE22" i="3" s="1"/>
  <c r="AD11" i="3"/>
  <c r="AD22" i="3" s="1"/>
  <c r="AC11" i="3"/>
  <c r="AC22" i="3" s="1"/>
  <c r="AB11" i="3"/>
  <c r="AB22" i="3" s="1"/>
  <c r="AA11" i="3"/>
  <c r="AA22" i="3" s="1"/>
  <c r="Z11" i="3"/>
  <c r="Z22" i="3" s="1"/>
  <c r="Y11" i="3"/>
  <c r="Y22" i="3" s="1"/>
  <c r="X11" i="3"/>
  <c r="X22" i="3" s="1"/>
  <c r="W11" i="3"/>
  <c r="W22" i="3" s="1"/>
  <c r="V11" i="3"/>
  <c r="V22" i="3" s="1"/>
  <c r="U11" i="3"/>
  <c r="U22" i="3" s="1"/>
  <c r="T11" i="3"/>
  <c r="T22" i="3" s="1"/>
  <c r="S11" i="3"/>
  <c r="S22" i="3" s="1"/>
  <c r="R11" i="3"/>
  <c r="Q11" i="3"/>
  <c r="Q22" i="3" s="1"/>
  <c r="P11" i="3"/>
  <c r="P22" i="3" s="1"/>
  <c r="O11" i="3"/>
  <c r="O22" i="3" s="1"/>
  <c r="N11" i="3"/>
  <c r="N22" i="3" s="1"/>
  <c r="M11" i="3"/>
  <c r="M22" i="3" s="1"/>
  <c r="L11" i="3"/>
  <c r="L22" i="3" s="1"/>
  <c r="DR10" i="3"/>
  <c r="DQ10" i="3"/>
  <c r="DQ21" i="3" s="1"/>
  <c r="DP10" i="3"/>
  <c r="DO10" i="3"/>
  <c r="DN10" i="3"/>
  <c r="DN21" i="3" s="1"/>
  <c r="DM10" i="3"/>
  <c r="DM21" i="3" s="1"/>
  <c r="DL10" i="3"/>
  <c r="DL21" i="3" s="1"/>
  <c r="DK10" i="3"/>
  <c r="DK21" i="3" s="1"/>
  <c r="DJ10" i="3"/>
  <c r="DJ21" i="3" s="1"/>
  <c r="DI10" i="3"/>
  <c r="DI21" i="3" s="1"/>
  <c r="DH10" i="3"/>
  <c r="DH21" i="3" s="1"/>
  <c r="DG10" i="3"/>
  <c r="DG21" i="3" s="1"/>
  <c r="DF10" i="3"/>
  <c r="DF21" i="3" s="1"/>
  <c r="DE10" i="3"/>
  <c r="DE21" i="3" s="1"/>
  <c r="DD10" i="3"/>
  <c r="DD21" i="3" s="1"/>
  <c r="DC10" i="3"/>
  <c r="DC21" i="3" s="1"/>
  <c r="DB10" i="3"/>
  <c r="DA10" i="3"/>
  <c r="DA21" i="3" s="1"/>
  <c r="CZ10" i="3"/>
  <c r="CZ21" i="3" s="1"/>
  <c r="CY10" i="3"/>
  <c r="CY21" i="3" s="1"/>
  <c r="CX10" i="3"/>
  <c r="CX21" i="3" s="1"/>
  <c r="CW10" i="3"/>
  <c r="CW21" i="3" s="1"/>
  <c r="CV10" i="3"/>
  <c r="CV21" i="3" s="1"/>
  <c r="CU10" i="3"/>
  <c r="CU21" i="3" s="1"/>
  <c r="CT10" i="3"/>
  <c r="CS10" i="3"/>
  <c r="CS21" i="3" s="1"/>
  <c r="CR10" i="3"/>
  <c r="CQ10" i="3"/>
  <c r="CP10" i="3"/>
  <c r="CP21" i="3" s="1"/>
  <c r="CO10" i="3"/>
  <c r="CO21" i="3" s="1"/>
  <c r="CN10" i="3"/>
  <c r="CN21" i="3" s="1"/>
  <c r="CM10" i="3"/>
  <c r="CM21" i="3" s="1"/>
  <c r="CL10" i="3"/>
  <c r="CL21" i="3" s="1"/>
  <c r="CK10" i="3"/>
  <c r="CK21" i="3" s="1"/>
  <c r="CJ10" i="3"/>
  <c r="CJ21" i="3" s="1"/>
  <c r="CI10" i="3"/>
  <c r="CI21" i="3" s="1"/>
  <c r="CH10" i="3"/>
  <c r="CH21" i="3" s="1"/>
  <c r="CG10" i="3"/>
  <c r="CG21" i="3" s="1"/>
  <c r="CF10" i="3"/>
  <c r="CF21" i="3" s="1"/>
  <c r="CE10" i="3"/>
  <c r="CE21" i="3" s="1"/>
  <c r="CD10" i="3"/>
  <c r="CC10" i="3"/>
  <c r="CC21" i="3" s="1"/>
  <c r="CB10" i="3"/>
  <c r="CA10" i="3"/>
  <c r="CA21" i="3" s="1"/>
  <c r="BZ10" i="3"/>
  <c r="BZ21" i="3" s="1"/>
  <c r="BY10" i="3"/>
  <c r="BY21" i="3" s="1"/>
  <c r="BX10" i="3"/>
  <c r="BX21" i="3" s="1"/>
  <c r="BW10" i="3"/>
  <c r="BW21" i="3" s="1"/>
  <c r="BV10" i="3"/>
  <c r="BU10" i="3"/>
  <c r="BU21" i="3" s="1"/>
  <c r="BT10" i="3"/>
  <c r="BT21" i="3" s="1"/>
  <c r="BS10" i="3"/>
  <c r="BR10" i="3"/>
  <c r="BR21" i="3" s="1"/>
  <c r="BQ10" i="3"/>
  <c r="BQ21" i="3" s="1"/>
  <c r="BP10" i="3"/>
  <c r="BP21" i="3" s="1"/>
  <c r="BO10" i="3"/>
  <c r="BO21" i="3" s="1"/>
  <c r="BN10" i="3"/>
  <c r="BN21" i="3" s="1"/>
  <c r="BM10" i="3"/>
  <c r="BM21" i="3" s="1"/>
  <c r="BL10" i="3"/>
  <c r="BL21" i="3" s="1"/>
  <c r="BK10" i="3"/>
  <c r="BK21" i="3" s="1"/>
  <c r="BJ10" i="3"/>
  <c r="BJ21" i="3" s="1"/>
  <c r="BI10" i="3"/>
  <c r="BI21" i="3" s="1"/>
  <c r="BH10" i="3"/>
  <c r="BH21" i="3" s="1"/>
  <c r="BG10" i="3"/>
  <c r="BG21" i="3" s="1"/>
  <c r="BF10" i="3"/>
  <c r="BE10" i="3"/>
  <c r="BE21" i="3" s="1"/>
  <c r="BD10" i="3"/>
  <c r="BC10" i="3"/>
  <c r="BB10" i="3"/>
  <c r="BB21" i="3" s="1"/>
  <c r="BA10" i="3"/>
  <c r="BA21" i="3" s="1"/>
  <c r="AZ10" i="3"/>
  <c r="AZ21" i="3" s="1"/>
  <c r="AY10" i="3"/>
  <c r="AY21" i="3" s="1"/>
  <c r="AX10" i="3"/>
  <c r="AX21" i="3" s="1"/>
  <c r="AW10" i="3"/>
  <c r="AW21" i="3" s="1"/>
  <c r="AV10" i="3"/>
  <c r="AV21" i="3" s="1"/>
  <c r="AU10" i="3"/>
  <c r="AU21" i="3" s="1"/>
  <c r="AT10" i="3"/>
  <c r="AT21" i="3" s="1"/>
  <c r="AS10" i="3"/>
  <c r="AS21" i="3" s="1"/>
  <c r="AR10" i="3"/>
  <c r="AR21" i="3" s="1"/>
  <c r="AQ10" i="3"/>
  <c r="AQ21" i="3" s="1"/>
  <c r="AP10" i="3"/>
  <c r="AO10" i="3"/>
  <c r="AO21" i="3" s="1"/>
  <c r="AN10" i="3"/>
  <c r="AN21" i="3" s="1"/>
  <c r="AM10" i="3"/>
  <c r="AM21" i="3" s="1"/>
  <c r="AL10" i="3"/>
  <c r="AL21" i="3" s="1"/>
  <c r="AK10" i="3"/>
  <c r="AK21" i="3" s="1"/>
  <c r="AJ10" i="3"/>
  <c r="AJ21" i="3" s="1"/>
  <c r="AI10" i="3"/>
  <c r="AI21" i="3" s="1"/>
  <c r="AH10" i="3"/>
  <c r="AH21" i="3" s="1"/>
  <c r="AG10" i="3"/>
  <c r="AG21" i="3" s="1"/>
  <c r="AF10" i="3"/>
  <c r="AE10" i="3"/>
  <c r="AD10" i="3"/>
  <c r="AD21" i="3" s="1"/>
  <c r="AC10" i="3"/>
  <c r="AC21" i="3" s="1"/>
  <c r="AB10" i="3"/>
  <c r="AB21" i="3" s="1"/>
  <c r="AA10" i="3"/>
  <c r="AA21" i="3" s="1"/>
  <c r="Z10" i="3"/>
  <c r="Z21" i="3" s="1"/>
  <c r="Y10" i="3"/>
  <c r="Y21" i="3" s="1"/>
  <c r="X10" i="3"/>
  <c r="X21" i="3" s="1"/>
  <c r="W10" i="3"/>
  <c r="W21" i="3" s="1"/>
  <c r="V10" i="3"/>
  <c r="V21" i="3" s="1"/>
  <c r="U10" i="3"/>
  <c r="U21" i="3" s="1"/>
  <c r="T10" i="3"/>
  <c r="T21" i="3" s="1"/>
  <c r="S10" i="3"/>
  <c r="S21" i="3" s="1"/>
  <c r="R10" i="3"/>
  <c r="Q10" i="3"/>
  <c r="Q21" i="3" s="1"/>
  <c r="P10" i="3"/>
  <c r="O10" i="3"/>
  <c r="O21" i="3" s="1"/>
  <c r="N10" i="3"/>
  <c r="N21" i="3" s="1"/>
  <c r="M10" i="3"/>
  <c r="M21" i="3" s="1"/>
  <c r="L10" i="3"/>
  <c r="L21" i="3" s="1"/>
  <c r="DR9" i="3"/>
  <c r="DR20" i="3" s="1"/>
  <c r="DQ9" i="3"/>
  <c r="DP9" i="3"/>
  <c r="DO9" i="3"/>
  <c r="DN9" i="3"/>
  <c r="DN20" i="3" s="1"/>
  <c r="DM9" i="3"/>
  <c r="DM20" i="3" s="1"/>
  <c r="DL9" i="3"/>
  <c r="DL20" i="3" s="1"/>
  <c r="DK9" i="3"/>
  <c r="DK20" i="3" s="1"/>
  <c r="DJ9" i="3"/>
  <c r="DJ20" i="3" s="1"/>
  <c r="DI9" i="3"/>
  <c r="DH9" i="3"/>
  <c r="DH20" i="3" s="1"/>
  <c r="DG9" i="3"/>
  <c r="DF9" i="3"/>
  <c r="DE9" i="3"/>
  <c r="DE20" i="3" s="1"/>
  <c r="DD9" i="3"/>
  <c r="DD20" i="3" s="1"/>
  <c r="DC9" i="3"/>
  <c r="DC20" i="3" s="1"/>
  <c r="DB9" i="3"/>
  <c r="DB20" i="3" s="1"/>
  <c r="DA9" i="3"/>
  <c r="DA20" i="3" s="1"/>
  <c r="CZ9" i="3"/>
  <c r="CZ20" i="3" s="1"/>
  <c r="CY9" i="3"/>
  <c r="CY20" i="3" s="1"/>
  <c r="CX9" i="3"/>
  <c r="CX20" i="3" s="1"/>
  <c r="CW9" i="3"/>
  <c r="CW20" i="3" s="1"/>
  <c r="CV9" i="3"/>
  <c r="CV20" i="3" s="1"/>
  <c r="CU9" i="3"/>
  <c r="CU20" i="3" s="1"/>
  <c r="CT9" i="3"/>
  <c r="CS9" i="3"/>
  <c r="CR9" i="3"/>
  <c r="CR20" i="3" s="1"/>
  <c r="CQ9" i="3"/>
  <c r="CQ20" i="3" s="1"/>
  <c r="CP9" i="3"/>
  <c r="CP20" i="3" s="1"/>
  <c r="CO9" i="3"/>
  <c r="CO20" i="3" s="1"/>
  <c r="CN9" i="3"/>
  <c r="CN20" i="3" s="1"/>
  <c r="CM9" i="3"/>
  <c r="CM20" i="3" s="1"/>
  <c r="CL9" i="3"/>
  <c r="CL20" i="3" s="1"/>
  <c r="CK9" i="3"/>
  <c r="CJ9" i="3"/>
  <c r="CI9" i="3"/>
  <c r="CH9" i="3"/>
  <c r="CH20" i="3" s="1"/>
  <c r="CG9" i="3"/>
  <c r="CG20" i="3" s="1"/>
  <c r="CF9" i="3"/>
  <c r="CF20" i="3" s="1"/>
  <c r="CE9" i="3"/>
  <c r="CE20" i="3" s="1"/>
  <c r="CD9" i="3"/>
  <c r="CD20" i="3" s="1"/>
  <c r="CC9" i="3"/>
  <c r="CB9" i="3"/>
  <c r="CB20" i="3" s="1"/>
  <c r="CA9" i="3"/>
  <c r="BZ9" i="3"/>
  <c r="BY9" i="3"/>
  <c r="BY20" i="3" s="1"/>
  <c r="BX9" i="3"/>
  <c r="BX20" i="3" s="1"/>
  <c r="BW9" i="3"/>
  <c r="BW20" i="3" s="1"/>
  <c r="BV9" i="3"/>
  <c r="BV20" i="3" s="1"/>
  <c r="BU9" i="3"/>
  <c r="BU20" i="3" s="1"/>
  <c r="BT9" i="3"/>
  <c r="BT20" i="3" s="1"/>
  <c r="BS9" i="3"/>
  <c r="BS20" i="3" s="1"/>
  <c r="BR9" i="3"/>
  <c r="BR20" i="3" s="1"/>
  <c r="BQ9" i="3"/>
  <c r="BQ20" i="3" s="1"/>
  <c r="BP9" i="3"/>
  <c r="BP20" i="3" s="1"/>
  <c r="BO9" i="3"/>
  <c r="BO20" i="3" s="1"/>
  <c r="BN9" i="3"/>
  <c r="BM9" i="3"/>
  <c r="BL9" i="3"/>
  <c r="BL20" i="3" s="1"/>
  <c r="BK9" i="3"/>
  <c r="BK20" i="3" s="1"/>
  <c r="BJ9" i="3"/>
  <c r="BJ20" i="3" s="1"/>
  <c r="BI9" i="3"/>
  <c r="BI20" i="3" s="1"/>
  <c r="BH9" i="3"/>
  <c r="BH20" i="3" s="1"/>
  <c r="BG9" i="3"/>
  <c r="BG20" i="3" s="1"/>
  <c r="BF9" i="3"/>
  <c r="BF20" i="3" s="1"/>
  <c r="BE9" i="3"/>
  <c r="BD9" i="3"/>
  <c r="BC9" i="3"/>
  <c r="BB9" i="3"/>
  <c r="BB20" i="3" s="1"/>
  <c r="BA9" i="3"/>
  <c r="BA20" i="3" s="1"/>
  <c r="AZ9" i="3"/>
  <c r="AZ20" i="3" s="1"/>
  <c r="AY9" i="3"/>
  <c r="AY20" i="3" s="1"/>
  <c r="AX9" i="3"/>
  <c r="AX20" i="3" s="1"/>
  <c r="AW9" i="3"/>
  <c r="AV9" i="3"/>
  <c r="AV20" i="3" s="1"/>
  <c r="AU9" i="3"/>
  <c r="AT9" i="3"/>
  <c r="AS9" i="3"/>
  <c r="AS20" i="3" s="1"/>
  <c r="AR9" i="3"/>
  <c r="AR20" i="3" s="1"/>
  <c r="AQ9" i="3"/>
  <c r="AQ20" i="3" s="1"/>
  <c r="AP9" i="3"/>
  <c r="AP20" i="3" s="1"/>
  <c r="AO9" i="3"/>
  <c r="AO20" i="3" s="1"/>
  <c r="AN9" i="3"/>
  <c r="AN20" i="3" s="1"/>
  <c r="AM9" i="3"/>
  <c r="AM20" i="3" s="1"/>
  <c r="AL9" i="3"/>
  <c r="AL20" i="3" s="1"/>
  <c r="AK9" i="3"/>
  <c r="AK20" i="3" s="1"/>
  <c r="AJ9" i="3"/>
  <c r="AJ20" i="3" s="1"/>
  <c r="AI9" i="3"/>
  <c r="AI20" i="3" s="1"/>
  <c r="AH9" i="3"/>
  <c r="AG9" i="3"/>
  <c r="AF9" i="3"/>
  <c r="AF20" i="3" s="1"/>
  <c r="AE9" i="3"/>
  <c r="AE20" i="3" s="1"/>
  <c r="AD9" i="3"/>
  <c r="AD20" i="3" s="1"/>
  <c r="AC9" i="3"/>
  <c r="AC20" i="3" s="1"/>
  <c r="AB9" i="3"/>
  <c r="AB20" i="3" s="1"/>
  <c r="AA9" i="3"/>
  <c r="AA20" i="3" s="1"/>
  <c r="Z9" i="3"/>
  <c r="Z20" i="3" s="1"/>
  <c r="Y9" i="3"/>
  <c r="X9" i="3"/>
  <c r="W9" i="3"/>
  <c r="V9" i="3"/>
  <c r="V20" i="3" s="1"/>
  <c r="U9" i="3"/>
  <c r="U20" i="3" s="1"/>
  <c r="T9" i="3"/>
  <c r="T20" i="3" s="1"/>
  <c r="S9" i="3"/>
  <c r="S20" i="3" s="1"/>
  <c r="R9" i="3"/>
  <c r="R20" i="3" s="1"/>
  <c r="Q9" i="3"/>
  <c r="Q20" i="3" s="1"/>
  <c r="P9" i="3"/>
  <c r="P20" i="3" s="1"/>
  <c r="O9" i="3"/>
  <c r="N9" i="3"/>
  <c r="M9" i="3"/>
  <c r="M20" i="3" s="1"/>
  <c r="L9" i="3"/>
  <c r="L20" i="3" s="1"/>
  <c r="DR8" i="3"/>
  <c r="DR19" i="3" s="1"/>
  <c r="DQ8" i="3"/>
  <c r="DQ19" i="3" s="1"/>
  <c r="DP8" i="3"/>
  <c r="DP19" i="3" s="1"/>
  <c r="DO8" i="3"/>
  <c r="DO19" i="3" s="1"/>
  <c r="DN8" i="3"/>
  <c r="DM8" i="3"/>
  <c r="DL8" i="3"/>
  <c r="DL19" i="3" s="1"/>
  <c r="DK8" i="3"/>
  <c r="DK19" i="3" s="1"/>
  <c r="DJ8" i="3"/>
  <c r="DJ19" i="3" s="1"/>
  <c r="DI8" i="3"/>
  <c r="DI19" i="3" s="1"/>
  <c r="DH8" i="3"/>
  <c r="DH19" i="3" s="1"/>
  <c r="DG8" i="3"/>
  <c r="DG19" i="3" s="1"/>
  <c r="DF8" i="3"/>
  <c r="DF19" i="3" s="1"/>
  <c r="DE8" i="3"/>
  <c r="DE19" i="3" s="1"/>
  <c r="DD8" i="3"/>
  <c r="DD19" i="3" s="1"/>
  <c r="DC8" i="3"/>
  <c r="DC19" i="3" s="1"/>
  <c r="DB8" i="3"/>
  <c r="DA8" i="3"/>
  <c r="CZ8" i="3"/>
  <c r="CY8" i="3"/>
  <c r="CY19" i="3" s="1"/>
  <c r="CX8" i="3"/>
  <c r="CX19" i="3" s="1"/>
  <c r="CW8" i="3"/>
  <c r="CW19" i="3" s="1"/>
  <c r="CV8" i="3"/>
  <c r="CV19" i="3" s="1"/>
  <c r="CU8" i="3"/>
  <c r="CU19" i="3" s="1"/>
  <c r="CT8" i="3"/>
  <c r="CT19" i="3" s="1"/>
  <c r="CS8" i="3"/>
  <c r="CS19" i="3" s="1"/>
  <c r="CR8" i="3"/>
  <c r="CQ8" i="3"/>
  <c r="CP8" i="3"/>
  <c r="CO8" i="3"/>
  <c r="CO19" i="3" s="1"/>
  <c r="CN8" i="3"/>
  <c r="CN19" i="3" s="1"/>
  <c r="CM8" i="3"/>
  <c r="CM19" i="3" s="1"/>
  <c r="CL8" i="3"/>
  <c r="CL19" i="3" s="1"/>
  <c r="CK8" i="3"/>
  <c r="CK19" i="3" s="1"/>
  <c r="CJ8" i="3"/>
  <c r="CJ19" i="3" s="1"/>
  <c r="CI8" i="3"/>
  <c r="CI19" i="3" s="1"/>
  <c r="CH8" i="3"/>
  <c r="CG8" i="3"/>
  <c r="CF8" i="3"/>
  <c r="CF19" i="3" s="1"/>
  <c r="CE8" i="3"/>
  <c r="CE19" i="3" s="1"/>
  <c r="CD8" i="3"/>
  <c r="CC8" i="3"/>
  <c r="CC19" i="3" s="1"/>
  <c r="CB8" i="3"/>
  <c r="CB19" i="3" s="1"/>
  <c r="CA8" i="3"/>
  <c r="CA19" i="3" s="1"/>
  <c r="BZ8" i="3"/>
  <c r="BZ19" i="3" s="1"/>
  <c r="BY8" i="3"/>
  <c r="BY19" i="3" s="1"/>
  <c r="BX8" i="3"/>
  <c r="BX19" i="3" s="1"/>
  <c r="BW8" i="3"/>
  <c r="BW19" i="3" s="1"/>
  <c r="BV8" i="3"/>
  <c r="BU8" i="3"/>
  <c r="BT8" i="3"/>
  <c r="BS8" i="3"/>
  <c r="BS19" i="3" s="1"/>
  <c r="BR8" i="3"/>
  <c r="BR19" i="3" s="1"/>
  <c r="BQ8" i="3"/>
  <c r="BQ19" i="3" s="1"/>
  <c r="BP8" i="3"/>
  <c r="BP19" i="3" s="1"/>
  <c r="BO8" i="3"/>
  <c r="BO19" i="3" s="1"/>
  <c r="BN8" i="3"/>
  <c r="BN19" i="3" s="1"/>
  <c r="BM8" i="3"/>
  <c r="BM19" i="3" s="1"/>
  <c r="BL8" i="3"/>
  <c r="BK8" i="3"/>
  <c r="BJ8" i="3"/>
  <c r="BI8" i="3"/>
  <c r="BI19" i="3" s="1"/>
  <c r="BH8" i="3"/>
  <c r="BH19" i="3" s="1"/>
  <c r="BG8" i="3"/>
  <c r="BG19" i="3" s="1"/>
  <c r="BF8" i="3"/>
  <c r="BF19" i="3" s="1"/>
  <c r="BE8" i="3"/>
  <c r="BE19" i="3" s="1"/>
  <c r="BD8" i="3"/>
  <c r="BD19" i="3" s="1"/>
  <c r="BC8" i="3"/>
  <c r="BC19" i="3" s="1"/>
  <c r="BB8" i="3"/>
  <c r="BA8" i="3"/>
  <c r="AZ8" i="3"/>
  <c r="AZ19" i="3" s="1"/>
  <c r="AY8" i="3"/>
  <c r="AY19" i="3" s="1"/>
  <c r="AX8" i="3"/>
  <c r="AW8" i="3"/>
  <c r="AW19" i="3" s="1"/>
  <c r="AV8" i="3"/>
  <c r="AV19" i="3" s="1"/>
  <c r="AU8" i="3"/>
  <c r="AU19" i="3" s="1"/>
  <c r="AT8" i="3"/>
  <c r="AT19" i="3" s="1"/>
  <c r="AS8" i="3"/>
  <c r="AS19" i="3" s="1"/>
  <c r="AR8" i="3"/>
  <c r="AR19" i="3" s="1"/>
  <c r="AQ8" i="3"/>
  <c r="AQ19" i="3" s="1"/>
  <c r="AP8" i="3"/>
  <c r="AP19" i="3" s="1"/>
  <c r="AO8" i="3"/>
  <c r="AN8" i="3"/>
  <c r="AM8" i="3"/>
  <c r="AM19" i="3" s="1"/>
  <c r="AL8" i="3"/>
  <c r="AL19" i="3" s="1"/>
  <c r="AK8" i="3"/>
  <c r="AK19" i="3" s="1"/>
  <c r="AJ8" i="3"/>
  <c r="AJ19" i="3" s="1"/>
  <c r="AI8" i="3"/>
  <c r="AI19" i="3" s="1"/>
  <c r="AH8" i="3"/>
  <c r="AH19" i="3" s="1"/>
  <c r="AG8" i="3"/>
  <c r="AG19" i="3" s="1"/>
  <c r="AF8" i="3"/>
  <c r="AE8" i="3"/>
  <c r="AD8" i="3"/>
  <c r="AC8" i="3"/>
  <c r="AC19" i="3" s="1"/>
  <c r="AB8" i="3"/>
  <c r="AB19" i="3" s="1"/>
  <c r="AA8" i="3"/>
  <c r="AA19" i="3" s="1"/>
  <c r="Z8" i="3"/>
  <c r="Z19" i="3" s="1"/>
  <c r="Y8" i="3"/>
  <c r="Y19" i="3" s="1"/>
  <c r="X8" i="3"/>
  <c r="X19" i="3" s="1"/>
  <c r="W8" i="3"/>
  <c r="W19" i="3" s="1"/>
  <c r="V8" i="3"/>
  <c r="U8" i="3"/>
  <c r="T8" i="3"/>
  <c r="T19" i="3" s="1"/>
  <c r="S8" i="3"/>
  <c r="S19" i="3" s="1"/>
  <c r="R8" i="3"/>
  <c r="R19" i="3" s="1"/>
  <c r="Q8" i="3"/>
  <c r="Q19" i="3" s="1"/>
  <c r="P8" i="3"/>
  <c r="P19" i="3" s="1"/>
  <c r="O8" i="3"/>
  <c r="O19" i="3" s="1"/>
  <c r="N8" i="3"/>
  <c r="N19" i="3" s="1"/>
  <c r="M8" i="3"/>
  <c r="M19" i="3" s="1"/>
  <c r="L8" i="3"/>
  <c r="L19" i="3" s="1"/>
  <c r="O6" i="3"/>
  <c r="P6" i="3" s="1"/>
  <c r="Q6" i="3" s="1"/>
  <c r="R6" i="3" s="1"/>
  <c r="S6" i="3" s="1"/>
  <c r="T6" i="3" s="1"/>
  <c r="U6" i="3" s="1"/>
  <c r="V6" i="3" s="1"/>
  <c r="W6" i="3" s="1"/>
  <c r="X6" i="3" s="1"/>
  <c r="Y6" i="3" s="1"/>
  <c r="Z6" i="3" s="1"/>
  <c r="AA6" i="3" s="1"/>
  <c r="AB6" i="3" s="1"/>
  <c r="AC6" i="3" s="1"/>
  <c r="AD6" i="3" s="1"/>
  <c r="AE6" i="3" s="1"/>
  <c r="AF6" i="3" s="1"/>
  <c r="AG6" i="3" s="1"/>
  <c r="AH6" i="3" s="1"/>
  <c r="AI6" i="3" s="1"/>
  <c r="AJ6" i="3" s="1"/>
  <c r="AK6" i="3" s="1"/>
  <c r="AL6" i="3" s="1"/>
  <c r="AM6" i="3" s="1"/>
  <c r="AN6" i="3" s="1"/>
  <c r="AO6" i="3" s="1"/>
  <c r="AP6" i="3" s="1"/>
  <c r="AQ6" i="3" s="1"/>
  <c r="AR6" i="3" s="1"/>
  <c r="AS6" i="3" s="1"/>
  <c r="AT6" i="3" s="1"/>
  <c r="AU6" i="3" s="1"/>
  <c r="AV6" i="3" s="1"/>
  <c r="AW6" i="3" s="1"/>
  <c r="AX6" i="3" s="1"/>
  <c r="AY6" i="3" s="1"/>
  <c r="AZ6" i="3" s="1"/>
  <c r="BA6" i="3" s="1"/>
  <c r="BB6" i="3" s="1"/>
  <c r="BC6" i="3" s="1"/>
  <c r="BD6" i="3" s="1"/>
  <c r="BE6" i="3" s="1"/>
  <c r="BF6" i="3" s="1"/>
  <c r="BG6" i="3" s="1"/>
  <c r="BH6" i="3" s="1"/>
  <c r="BI6" i="3" s="1"/>
  <c r="BJ6" i="3" s="1"/>
  <c r="BK6" i="3" s="1"/>
  <c r="BL6" i="3" s="1"/>
  <c r="BM6" i="3" s="1"/>
  <c r="BN6" i="3" s="1"/>
  <c r="BO6" i="3" s="1"/>
  <c r="BP6" i="3" s="1"/>
  <c r="BQ6" i="3" s="1"/>
  <c r="BR6" i="3" s="1"/>
  <c r="BS6" i="3" s="1"/>
  <c r="BT6" i="3" s="1"/>
  <c r="BU6" i="3" s="1"/>
  <c r="BV6" i="3" s="1"/>
  <c r="BW6" i="3" s="1"/>
  <c r="BX6" i="3" s="1"/>
  <c r="BY6" i="3" s="1"/>
  <c r="BZ6" i="3" s="1"/>
  <c r="CA6" i="3" s="1"/>
  <c r="CB6" i="3" s="1"/>
  <c r="CC6" i="3" s="1"/>
  <c r="CD6" i="3" s="1"/>
  <c r="CE6" i="3" s="1"/>
  <c r="CF6" i="3" s="1"/>
  <c r="CG6" i="3" s="1"/>
  <c r="CH6" i="3" s="1"/>
  <c r="CI6" i="3" s="1"/>
  <c r="CJ6" i="3" s="1"/>
  <c r="CK6" i="3" s="1"/>
  <c r="CL6" i="3" s="1"/>
  <c r="CM6" i="3" s="1"/>
  <c r="CN6" i="3" s="1"/>
  <c r="CO6" i="3" s="1"/>
  <c r="CP6" i="3" s="1"/>
  <c r="CQ6" i="3" s="1"/>
  <c r="CR6" i="3" s="1"/>
  <c r="CS6" i="3" s="1"/>
  <c r="CT6" i="3" s="1"/>
  <c r="CU6" i="3" s="1"/>
  <c r="CV6" i="3" s="1"/>
  <c r="CW6" i="3" s="1"/>
  <c r="CX6" i="3" s="1"/>
  <c r="CY6" i="3" s="1"/>
  <c r="CZ6" i="3" s="1"/>
  <c r="DA6" i="3" s="1"/>
  <c r="DB6" i="3" s="1"/>
  <c r="DC6" i="3" s="1"/>
  <c r="DD6" i="3" s="1"/>
  <c r="DE6" i="3" s="1"/>
  <c r="DF6" i="3" s="1"/>
  <c r="DG6" i="3" s="1"/>
  <c r="DH6" i="3" s="1"/>
  <c r="DI6" i="3" s="1"/>
  <c r="DJ6" i="3" s="1"/>
  <c r="DK6" i="3" s="1"/>
  <c r="DL6" i="3" s="1"/>
  <c r="DM6" i="3" s="1"/>
  <c r="DN6" i="3" s="1"/>
  <c r="DO6" i="3" s="1"/>
  <c r="DP6" i="3" s="1"/>
  <c r="DQ6" i="3" s="1"/>
  <c r="DR6" i="3" s="1"/>
  <c r="E32" i="2"/>
  <c r="J21" i="2"/>
  <c r="J19" i="2"/>
  <c r="J18" i="2"/>
  <c r="X14" i="2"/>
  <c r="Y14" i="2" s="1"/>
  <c r="K14" i="2"/>
  <c r="J14" i="2"/>
  <c r="V14" i="2" s="1"/>
  <c r="I20" i="2" s="1"/>
  <c r="J20" i="2" s="1"/>
  <c r="I14" i="2"/>
  <c r="L14" i="2" s="1"/>
  <c r="E14" i="2"/>
  <c r="V13" i="2"/>
  <c r="X13" i="2" s="1"/>
  <c r="Y13" i="2" s="1"/>
  <c r="K13" i="2"/>
  <c r="J13" i="2"/>
  <c r="I13" i="2"/>
  <c r="L13" i="2" s="1"/>
  <c r="E13" i="2"/>
  <c r="K12" i="2"/>
  <c r="J12" i="2"/>
  <c r="V12" i="2" s="1"/>
  <c r="X12" i="2" s="1"/>
  <c r="Y12" i="2" s="1"/>
  <c r="I12" i="2"/>
  <c r="L12" i="2" s="1"/>
  <c r="E12" i="2"/>
  <c r="K11" i="2"/>
  <c r="J11" i="2"/>
  <c r="V11" i="2" s="1"/>
  <c r="X11" i="2" s="1"/>
  <c r="Y11" i="2" s="1"/>
  <c r="I11" i="2"/>
  <c r="L11" i="2" s="1"/>
  <c r="M11" i="2" s="1"/>
  <c r="E11" i="2"/>
  <c r="O10" i="2"/>
  <c r="P10" i="2" s="1"/>
  <c r="M10" i="2"/>
  <c r="K10" i="2"/>
  <c r="J10" i="2"/>
  <c r="V10" i="2" s="1"/>
  <c r="X10" i="2" s="1"/>
  <c r="Y10" i="2" s="1"/>
  <c r="I10" i="2"/>
  <c r="L10" i="2" s="1"/>
  <c r="Q10" i="2" s="1"/>
  <c r="E10" i="2"/>
  <c r="Y9" i="2"/>
  <c r="V9" i="2"/>
  <c r="P9" i="2"/>
  <c r="O9" i="2"/>
  <c r="M9" i="2"/>
  <c r="L9" i="2"/>
  <c r="Q9" i="2" s="1"/>
  <c r="K9" i="2"/>
  <c r="J9" i="2"/>
  <c r="I9" i="2"/>
  <c r="E9" i="2"/>
  <c r="Y8" i="2"/>
  <c r="K8" i="2"/>
  <c r="J8" i="2"/>
  <c r="V8" i="2" s="1"/>
  <c r="I8" i="2"/>
  <c r="L8" i="2" s="1"/>
  <c r="E8" i="2"/>
  <c r="AF13" i="5" l="1"/>
  <c r="CK13" i="5"/>
  <c r="M13" i="5"/>
  <c r="DQ13" i="5"/>
  <c r="BU13" i="5"/>
  <c r="CC13" i="5"/>
  <c r="DA13" i="5"/>
  <c r="DI13" i="5"/>
  <c r="CL13" i="5"/>
  <c r="AX13" i="5"/>
  <c r="J13" i="5"/>
  <c r="DJ13" i="5"/>
  <c r="CM13" i="5"/>
  <c r="AR15" i="4"/>
  <c r="AQ21" i="4"/>
  <c r="AN21" i="4"/>
  <c r="G29" i="3"/>
  <c r="G8" i="5" s="1"/>
  <c r="AP21" i="4"/>
  <c r="AO21" i="4"/>
  <c r="AM27" i="3"/>
  <c r="BM13" i="5"/>
  <c r="CS13" i="5"/>
  <c r="N13" i="5"/>
  <c r="CR13" i="5"/>
  <c r="I48" i="5"/>
  <c r="AW13" i="5"/>
  <c r="AN13" i="5"/>
  <c r="H47" i="5"/>
  <c r="J47" i="5"/>
  <c r="K47" i="5"/>
  <c r="Z13" i="5"/>
  <c r="CJ13" i="5"/>
  <c r="H48" i="5"/>
  <c r="I47" i="5"/>
  <c r="E13" i="5"/>
  <c r="CB13" i="5"/>
  <c r="CZ13" i="5"/>
  <c r="X13" i="5"/>
  <c r="J48" i="5"/>
  <c r="K48" i="5"/>
  <c r="I13" i="5"/>
  <c r="Y13" i="5"/>
  <c r="AO13" i="5"/>
  <c r="C13" i="5"/>
  <c r="BL13" i="5"/>
  <c r="DB13" i="5"/>
  <c r="AE13" i="5"/>
  <c r="BK13" i="5"/>
  <c r="CQ13" i="5"/>
  <c r="BD13" i="5"/>
  <c r="DP13" i="5"/>
  <c r="BV13" i="5"/>
  <c r="BF13" i="5"/>
  <c r="DR13" i="5"/>
  <c r="AG13" i="5"/>
  <c r="BE13" i="5"/>
  <c r="K13" i="5"/>
  <c r="AL13" i="5"/>
  <c r="CD13" i="5"/>
  <c r="F13" i="5"/>
  <c r="AH13" i="5"/>
  <c r="H13" i="5"/>
  <c r="AV13" i="5"/>
  <c r="BT13" i="5"/>
  <c r="G24" i="4"/>
  <c r="G9" i="5" s="1"/>
  <c r="G12" i="5" s="1"/>
  <c r="I24" i="4"/>
  <c r="I37" i="4" s="1"/>
  <c r="H24" i="4"/>
  <c r="H9" i="5" s="1"/>
  <c r="J24" i="4"/>
  <c r="J9" i="5" s="1"/>
  <c r="H29" i="3"/>
  <c r="H8" i="5" s="1"/>
  <c r="F29" i="3"/>
  <c r="F8" i="5" s="1"/>
  <c r="C29" i="3"/>
  <c r="C8" i="5" s="1"/>
  <c r="K29" i="3"/>
  <c r="K8" i="5" s="1"/>
  <c r="D29" i="3"/>
  <c r="D8" i="5" s="1"/>
  <c r="T10" i="2"/>
  <c r="U10" i="2" s="1"/>
  <c r="R10" i="2"/>
  <c r="Q8" i="2"/>
  <c r="O8" i="2"/>
  <c r="P8" i="2" s="1"/>
  <c r="M8" i="2"/>
  <c r="O7" i="3"/>
  <c r="O13" i="2"/>
  <c r="P13" i="2" s="1"/>
  <c r="M13" i="2"/>
  <c r="Q13" i="2"/>
  <c r="Q14" i="2"/>
  <c r="O14" i="2"/>
  <c r="P14" i="2" s="1"/>
  <c r="I22" i="2" s="1"/>
  <c r="J22" i="2" s="1"/>
  <c r="O11" i="2"/>
  <c r="P11" i="2" s="1"/>
  <c r="O12" i="2"/>
  <c r="P12" i="2" s="1"/>
  <c r="M12" i="2"/>
  <c r="D9" i="5"/>
  <c r="D37" i="4"/>
  <c r="L9" i="5"/>
  <c r="L37" i="4"/>
  <c r="T9" i="2"/>
  <c r="U9" i="2" s="1"/>
  <c r="R9" i="2"/>
  <c r="Q11" i="2"/>
  <c r="Q12" i="2"/>
  <c r="M14" i="2"/>
  <c r="O13" i="3"/>
  <c r="N29" i="3"/>
  <c r="N8" i="5" s="1"/>
  <c r="J37" i="4"/>
  <c r="C9" i="5"/>
  <c r="K9" i="5"/>
  <c r="AF35" i="4"/>
  <c r="AF10" i="5" s="1"/>
  <c r="BL35" i="4"/>
  <c r="BL10" i="5" s="1"/>
  <c r="CR35" i="4"/>
  <c r="CR10" i="5" s="1"/>
  <c r="I29" i="3"/>
  <c r="I8" i="5" s="1"/>
  <c r="BD35" i="4"/>
  <c r="BD10" i="5" s="1"/>
  <c r="CJ35" i="4"/>
  <c r="CJ10" i="5" s="1"/>
  <c r="DP35" i="4"/>
  <c r="DP10" i="5" s="1"/>
  <c r="J29" i="3"/>
  <c r="J8" i="5" s="1"/>
  <c r="J15" i="6"/>
  <c r="J11" i="6"/>
  <c r="U15" i="5"/>
  <c r="R15" i="6"/>
  <c r="R11" i="6"/>
  <c r="AC15" i="5"/>
  <c r="AC13" i="5" s="1"/>
  <c r="Z15" i="6"/>
  <c r="Z11" i="6"/>
  <c r="AK15" i="5"/>
  <c r="AK13" i="5" s="1"/>
  <c r="AH15" i="6"/>
  <c r="AH11" i="6"/>
  <c r="AS15" i="5"/>
  <c r="AS13" i="5" s="1"/>
  <c r="AP15" i="6"/>
  <c r="AP11" i="6"/>
  <c r="BA15" i="5"/>
  <c r="BA13" i="5" s="1"/>
  <c r="AX15" i="6"/>
  <c r="AX16" i="6" s="1"/>
  <c r="AX11" i="6"/>
  <c r="BI15" i="5"/>
  <c r="BI13" i="5" s="1"/>
  <c r="BF15" i="6"/>
  <c r="BF11" i="6"/>
  <c r="BQ15" i="5"/>
  <c r="BQ13" i="5" s="1"/>
  <c r="BN15" i="6"/>
  <c r="BN16" i="6" s="1"/>
  <c r="BN11" i="6"/>
  <c r="BY15" i="5"/>
  <c r="BY13" i="5" s="1"/>
  <c r="BV15" i="6"/>
  <c r="BV11" i="6"/>
  <c r="CG15" i="5"/>
  <c r="CG13" i="5" s="1"/>
  <c r="CD15" i="6"/>
  <c r="CD11" i="6"/>
  <c r="CO15" i="5"/>
  <c r="CO13" i="5" s="1"/>
  <c r="CL15" i="6"/>
  <c r="CL11" i="6"/>
  <c r="CW15" i="5"/>
  <c r="CW13" i="5" s="1"/>
  <c r="CT15" i="6"/>
  <c r="CT11" i="6"/>
  <c r="DE15" i="5"/>
  <c r="DB15" i="6"/>
  <c r="DB11" i="6"/>
  <c r="DM15" i="5"/>
  <c r="DM13" i="5" s="1"/>
  <c r="DJ15" i="6"/>
  <c r="DJ16" i="6" s="1"/>
  <c r="DJ11" i="6"/>
  <c r="DR15" i="6"/>
  <c r="DR11" i="6"/>
  <c r="S11" i="6"/>
  <c r="S15" i="6"/>
  <c r="AD17" i="5"/>
  <c r="AD13" i="5" s="1"/>
  <c r="AQ15" i="6"/>
  <c r="AQ16" i="6" s="1"/>
  <c r="AQ11" i="6"/>
  <c r="BB17" i="5"/>
  <c r="BB13" i="5" s="1"/>
  <c r="AY11" i="6"/>
  <c r="BJ17" i="5"/>
  <c r="BJ13" i="5" s="1"/>
  <c r="BG15" i="6"/>
  <c r="BR17" i="5"/>
  <c r="BR13" i="5" s="1"/>
  <c r="DC11" i="6"/>
  <c r="DN17" i="5"/>
  <c r="DN13" i="5" s="1"/>
  <c r="C42" i="5"/>
  <c r="Q20" i="5"/>
  <c r="Q13" i="5" s="1"/>
  <c r="P20" i="5"/>
  <c r="P13" i="5" s="1"/>
  <c r="V20" i="5"/>
  <c r="U20" i="5"/>
  <c r="T20" i="5"/>
  <c r="S20" i="5"/>
  <c r="R20" i="5"/>
  <c r="R13" i="5" s="1"/>
  <c r="C30" i="3"/>
  <c r="O17" i="4"/>
  <c r="L29" i="3"/>
  <c r="L8" i="5" s="1"/>
  <c r="E29" i="3"/>
  <c r="E8" i="5" s="1"/>
  <c r="M29" i="3"/>
  <c r="M8" i="5" s="1"/>
  <c r="CZ35" i="4"/>
  <c r="CZ10" i="5" s="1"/>
  <c r="CX13" i="5"/>
  <c r="E24" i="4"/>
  <c r="M24" i="4"/>
  <c r="AU35" i="4"/>
  <c r="AU10" i="5" s="1"/>
  <c r="CA35" i="4"/>
  <c r="CA10" i="5" s="1"/>
  <c r="CK35" i="4"/>
  <c r="CK10" i="5" s="1"/>
  <c r="DG35" i="4"/>
  <c r="DG10" i="5" s="1"/>
  <c r="F9" i="5"/>
  <c r="AV35" i="4"/>
  <c r="AV10" i="5" s="1"/>
  <c r="DH35" i="4"/>
  <c r="DH10" i="5" s="1"/>
  <c r="CP13" i="5"/>
  <c r="AP13" i="5"/>
  <c r="AM35" i="4"/>
  <c r="AM10" i="5" s="1"/>
  <c r="AW35" i="4"/>
  <c r="AW10" i="5" s="1"/>
  <c r="BS35" i="4"/>
  <c r="BS10" i="5" s="1"/>
  <c r="CY35" i="4"/>
  <c r="CY10" i="5" s="1"/>
  <c r="DI35" i="4"/>
  <c r="DI10" i="5" s="1"/>
  <c r="CH13" i="5"/>
  <c r="BT35" i="4"/>
  <c r="BT10" i="5" s="1"/>
  <c r="BZ13" i="5"/>
  <c r="AE35" i="4"/>
  <c r="AE10" i="5" s="1"/>
  <c r="BK35" i="4"/>
  <c r="BK10" i="5" s="1"/>
  <c r="BU35" i="4"/>
  <c r="BU10" i="5" s="1"/>
  <c r="CQ35" i="4"/>
  <c r="CQ10" i="5" s="1"/>
  <c r="DA35" i="4"/>
  <c r="DA10" i="5" s="1"/>
  <c r="DH13" i="5"/>
  <c r="BD28" i="6"/>
  <c r="AV28" i="6"/>
  <c r="AN28" i="6"/>
  <c r="AF28" i="6"/>
  <c r="X28" i="6"/>
  <c r="P28" i="6"/>
  <c r="BK28" i="6"/>
  <c r="BC28" i="6"/>
  <c r="AU28" i="6"/>
  <c r="AM28" i="6"/>
  <c r="AE28" i="6"/>
  <c r="W28" i="6"/>
  <c r="O28" i="6"/>
  <c r="BI28" i="6"/>
  <c r="BA28" i="6"/>
  <c r="AS28" i="6"/>
  <c r="AK28" i="6"/>
  <c r="AC28" i="6"/>
  <c r="U28" i="6"/>
  <c r="M28" i="6"/>
  <c r="BJ28" i="6"/>
  <c r="AX28" i="6"/>
  <c r="AJ28" i="6"/>
  <c r="Y28" i="6"/>
  <c r="K28" i="6"/>
  <c r="BH28" i="6"/>
  <c r="AW28" i="6"/>
  <c r="AI28" i="6"/>
  <c r="V28" i="6"/>
  <c r="J28" i="6"/>
  <c r="I15" i="6"/>
  <c r="BG28" i="6"/>
  <c r="AT28" i="6"/>
  <c r="AH28" i="6"/>
  <c r="T28" i="6"/>
  <c r="I28" i="6"/>
  <c r="BF28" i="6"/>
  <c r="AR28" i="6"/>
  <c r="AG28" i="6"/>
  <c r="S28" i="6"/>
  <c r="BE28" i="6"/>
  <c r="AQ28" i="6"/>
  <c r="AD28" i="6"/>
  <c r="R28" i="6"/>
  <c r="AZ28" i="6"/>
  <c r="Q28" i="6"/>
  <c r="AY28" i="6"/>
  <c r="N28" i="6"/>
  <c r="AP28" i="6"/>
  <c r="L28" i="6"/>
  <c r="AO28" i="6"/>
  <c r="AL28" i="6"/>
  <c r="BB28" i="6"/>
  <c r="AB28" i="6"/>
  <c r="I11" i="6"/>
  <c r="AA28" i="6"/>
  <c r="Z28" i="6"/>
  <c r="T15" i="5"/>
  <c r="T13" i="5" s="1"/>
  <c r="Q15" i="6"/>
  <c r="Q11" i="6"/>
  <c r="AB15" i="5"/>
  <c r="AB13" i="5" s="1"/>
  <c r="Y15" i="6"/>
  <c r="Y16" i="6" s="1"/>
  <c r="Y11" i="6"/>
  <c r="AJ15" i="5"/>
  <c r="AJ13" i="5" s="1"/>
  <c r="AG15" i="6"/>
  <c r="AG11" i="6"/>
  <c r="AR15" i="5"/>
  <c r="AR13" i="5" s="1"/>
  <c r="AO15" i="6"/>
  <c r="AZ15" i="5"/>
  <c r="AZ13" i="5" s="1"/>
  <c r="AO11" i="6"/>
  <c r="AW15" i="6"/>
  <c r="AW11" i="6"/>
  <c r="BH15" i="5"/>
  <c r="BH13" i="5" s="1"/>
  <c r="BE15" i="6"/>
  <c r="BE11" i="6"/>
  <c r="BP15" i="5"/>
  <c r="BP13" i="5" s="1"/>
  <c r="BM15" i="6"/>
  <c r="BM11" i="6"/>
  <c r="BX15" i="5"/>
  <c r="BU15" i="6"/>
  <c r="BU16" i="6" s="1"/>
  <c r="BU11" i="6"/>
  <c r="CC15" i="6"/>
  <c r="CC11" i="6"/>
  <c r="CK15" i="6"/>
  <c r="CK11" i="6"/>
  <c r="CV15" i="5"/>
  <c r="CV13" i="5" s="1"/>
  <c r="CS15" i="6"/>
  <c r="CS11" i="6"/>
  <c r="DD15" i="5"/>
  <c r="DD13" i="5" s="1"/>
  <c r="DA15" i="6"/>
  <c r="DA11" i="6"/>
  <c r="DL15" i="5"/>
  <c r="DL13" i="5" s="1"/>
  <c r="DI15" i="6"/>
  <c r="DI11" i="6"/>
  <c r="DQ15" i="6"/>
  <c r="DQ11" i="6"/>
  <c r="H11" i="6"/>
  <c r="S16" i="5"/>
  <c r="BG30" i="6"/>
  <c r="AY30" i="6"/>
  <c r="AQ30" i="6"/>
  <c r="AI30" i="6"/>
  <c r="AA30" i="6"/>
  <c r="S30" i="6"/>
  <c r="BF30" i="6"/>
  <c r="AX30" i="6"/>
  <c r="AP30" i="6"/>
  <c r="AH30" i="6"/>
  <c r="Z30" i="6"/>
  <c r="R30" i="6"/>
  <c r="BD30" i="6"/>
  <c r="AV30" i="6"/>
  <c r="AN30" i="6"/>
  <c r="AF30" i="6"/>
  <c r="X30" i="6"/>
  <c r="P30" i="6"/>
  <c r="BK30" i="6"/>
  <c r="BC30" i="6"/>
  <c r="AU30" i="6"/>
  <c r="AM30" i="6"/>
  <c r="BI30" i="6"/>
  <c r="AS30" i="6"/>
  <c r="AD30" i="6"/>
  <c r="Q30" i="6"/>
  <c r="BH30" i="6"/>
  <c r="AR30" i="6"/>
  <c r="AC30" i="6"/>
  <c r="BE30" i="6"/>
  <c r="AO30" i="6"/>
  <c r="AB30" i="6"/>
  <c r="BB30" i="6"/>
  <c r="AL30" i="6"/>
  <c r="Y30" i="6"/>
  <c r="BA30" i="6"/>
  <c r="AK30" i="6"/>
  <c r="W30" i="6"/>
  <c r="AT30" i="6"/>
  <c r="AJ30" i="6"/>
  <c r="AG30" i="6"/>
  <c r="AE30" i="6"/>
  <c r="AB7" i="6"/>
  <c r="AM16" i="5" s="1"/>
  <c r="V30" i="6"/>
  <c r="U30" i="6"/>
  <c r="P15" i="6"/>
  <c r="T30" i="6"/>
  <c r="BJ30" i="6"/>
  <c r="AZ30" i="6"/>
  <c r="AA16" i="5"/>
  <c r="AA13" i="5" s="1"/>
  <c r="AW30" i="6"/>
  <c r="X15" i="6"/>
  <c r="X16" i="6" s="1"/>
  <c r="AI16" i="5"/>
  <c r="AI13" i="5" s="1"/>
  <c r="N19" i="4"/>
  <c r="N24" i="4" s="1"/>
  <c r="AH26" i="4"/>
  <c r="AP26" i="4"/>
  <c r="AX26" i="4"/>
  <c r="AX35" i="4" s="1"/>
  <c r="AX10" i="5" s="1"/>
  <c r="BF26" i="4"/>
  <c r="BN26" i="4"/>
  <c r="BV26" i="4"/>
  <c r="BV35" i="4" s="1"/>
  <c r="BV10" i="5" s="1"/>
  <c r="CD26" i="4"/>
  <c r="CD35" i="4" s="1"/>
  <c r="CD10" i="5" s="1"/>
  <c r="CL26" i="4"/>
  <c r="CL35" i="4" s="1"/>
  <c r="CL10" i="5" s="1"/>
  <c r="CT26" i="4"/>
  <c r="DB26" i="4"/>
  <c r="DJ26" i="4"/>
  <c r="DJ35" i="4" s="1"/>
  <c r="DJ10" i="5" s="1"/>
  <c r="DR26" i="4"/>
  <c r="R28" i="4"/>
  <c r="R35" i="4" s="1"/>
  <c r="R10" i="5" s="1"/>
  <c r="Z28" i="4"/>
  <c r="Z35" i="4" s="1"/>
  <c r="Z10" i="5" s="1"/>
  <c r="AH28" i="4"/>
  <c r="AP28" i="4"/>
  <c r="AX28" i="4"/>
  <c r="BF28" i="4"/>
  <c r="BN28" i="4"/>
  <c r="BV28" i="4"/>
  <c r="CD28" i="4"/>
  <c r="CL28" i="4"/>
  <c r="CT28" i="4"/>
  <c r="DB28" i="4"/>
  <c r="DJ28" i="4"/>
  <c r="DR28" i="4"/>
  <c r="AT13" i="5"/>
  <c r="CT13" i="5"/>
  <c r="BN13" i="5"/>
  <c r="C35" i="4"/>
  <c r="C10" i="5" s="1"/>
  <c r="K35" i="4"/>
  <c r="K10" i="5" s="1"/>
  <c r="AA26" i="4"/>
  <c r="AI26" i="4"/>
  <c r="AQ26" i="4"/>
  <c r="AY26" i="4"/>
  <c r="AY35" i="4" s="1"/>
  <c r="AY10" i="5" s="1"/>
  <c r="BG26" i="4"/>
  <c r="BG35" i="4" s="1"/>
  <c r="BG10" i="5" s="1"/>
  <c r="BO26" i="4"/>
  <c r="BO35" i="4" s="1"/>
  <c r="BO10" i="5" s="1"/>
  <c r="BW26" i="4"/>
  <c r="BW35" i="4" s="1"/>
  <c r="BW10" i="5" s="1"/>
  <c r="CE26" i="4"/>
  <c r="CM26" i="4"/>
  <c r="CU26" i="4"/>
  <c r="DC26" i="4"/>
  <c r="S28" i="4"/>
  <c r="S35" i="4" s="1"/>
  <c r="S10" i="5" s="1"/>
  <c r="AA28" i="4"/>
  <c r="AI28" i="4"/>
  <c r="AQ28" i="4"/>
  <c r="AY28" i="4"/>
  <c r="BG28" i="4"/>
  <c r="BO28" i="4"/>
  <c r="BW28" i="4"/>
  <c r="CE28" i="4"/>
  <c r="CM28" i="4"/>
  <c r="CU28" i="4"/>
  <c r="DC28" i="4"/>
  <c r="DK28" i="4"/>
  <c r="DK35" i="4" s="1"/>
  <c r="DK10" i="5" s="1"/>
  <c r="M12" i="7"/>
  <c r="AZ35" i="4"/>
  <c r="AZ10" i="5" s="1"/>
  <c r="BH35" i="4"/>
  <c r="BH10" i="5" s="1"/>
  <c r="BP35" i="4"/>
  <c r="BP10" i="5" s="1"/>
  <c r="BX35" i="4"/>
  <c r="BX10" i="5" s="1"/>
  <c r="CF35" i="4"/>
  <c r="CF10" i="5" s="1"/>
  <c r="CN35" i="4"/>
  <c r="CN10" i="5" s="1"/>
  <c r="CV35" i="4"/>
  <c r="CV10" i="5" s="1"/>
  <c r="DD35" i="4"/>
  <c r="DD10" i="5" s="1"/>
  <c r="DL35" i="4"/>
  <c r="DL10" i="5" s="1"/>
  <c r="D13" i="5"/>
  <c r="L13" i="5"/>
  <c r="BX13" i="5"/>
  <c r="CF13" i="5"/>
  <c r="CN13" i="5"/>
  <c r="E35" i="4"/>
  <c r="E10" i="5" s="1"/>
  <c r="M35" i="4"/>
  <c r="M10" i="5" s="1"/>
  <c r="AS35" i="4"/>
  <c r="AS10" i="5" s="1"/>
  <c r="BA35" i="4"/>
  <c r="BA10" i="5" s="1"/>
  <c r="BI35" i="4"/>
  <c r="BI10" i="5" s="1"/>
  <c r="BQ35" i="4"/>
  <c r="BQ10" i="5" s="1"/>
  <c r="DE35" i="4"/>
  <c r="DE10" i="5" s="1"/>
  <c r="DM35" i="4"/>
  <c r="DM10" i="5" s="1"/>
  <c r="U28" i="4"/>
  <c r="U35" i="4" s="1"/>
  <c r="U10" i="5" s="1"/>
  <c r="AC28" i="4"/>
  <c r="AC35" i="4" s="1"/>
  <c r="AC10" i="5" s="1"/>
  <c r="AK28" i="4"/>
  <c r="AK35" i="4" s="1"/>
  <c r="AK10" i="5" s="1"/>
  <c r="AS28" i="4"/>
  <c r="BA28" i="4"/>
  <c r="BI28" i="4"/>
  <c r="BQ28" i="4"/>
  <c r="BY28" i="4"/>
  <c r="BY35" i="4" s="1"/>
  <c r="BY10" i="5" s="1"/>
  <c r="CG28" i="4"/>
  <c r="CG35" i="4" s="1"/>
  <c r="CG10" i="5" s="1"/>
  <c r="CO28" i="4"/>
  <c r="CO35" i="4" s="1"/>
  <c r="CO10" i="5" s="1"/>
  <c r="CW28" i="4"/>
  <c r="CW35" i="4" s="1"/>
  <c r="CW10" i="5" s="1"/>
  <c r="DE28" i="4"/>
  <c r="DM28" i="4"/>
  <c r="DE13" i="5"/>
  <c r="DF13" i="5"/>
  <c r="F35" i="4"/>
  <c r="F10" i="5" s="1"/>
  <c r="N35" i="4"/>
  <c r="N10" i="5" s="1"/>
  <c r="AT35" i="4"/>
  <c r="AT10" i="5" s="1"/>
  <c r="BB35" i="4"/>
  <c r="BB10" i="5" s="1"/>
  <c r="BJ35" i="4"/>
  <c r="BJ10" i="5" s="1"/>
  <c r="BR35" i="4"/>
  <c r="BR10" i="5" s="1"/>
  <c r="DF35" i="4"/>
  <c r="DF10" i="5" s="1"/>
  <c r="DN35" i="4"/>
  <c r="DN10" i="5" s="1"/>
  <c r="V28" i="4"/>
  <c r="V35" i="4" s="1"/>
  <c r="V10" i="5" s="1"/>
  <c r="AD28" i="4"/>
  <c r="AD35" i="4" s="1"/>
  <c r="AD10" i="5" s="1"/>
  <c r="AL28" i="4"/>
  <c r="AL35" i="4" s="1"/>
  <c r="AL10" i="5" s="1"/>
  <c r="AT28" i="4"/>
  <c r="BB28" i="4"/>
  <c r="BJ28" i="4"/>
  <c r="BR28" i="4"/>
  <c r="BZ28" i="4"/>
  <c r="BZ35" i="4" s="1"/>
  <c r="BZ10" i="5" s="1"/>
  <c r="CH28" i="4"/>
  <c r="CH35" i="4" s="1"/>
  <c r="CH10" i="5" s="1"/>
  <c r="CP28" i="4"/>
  <c r="CP35" i="4" s="1"/>
  <c r="CP10" i="5" s="1"/>
  <c r="CX28" i="4"/>
  <c r="CX35" i="4" s="1"/>
  <c r="CX10" i="5" s="1"/>
  <c r="DF28" i="4"/>
  <c r="P11" i="6"/>
  <c r="X11" i="6"/>
  <c r="AF11" i="6"/>
  <c r="AF15" i="6"/>
  <c r="BO16" i="5"/>
  <c r="BD15" i="6"/>
  <c r="BD16" i="6" s="1"/>
  <c r="BL11" i="6"/>
  <c r="BW16" i="5"/>
  <c r="BW13" i="5" s="1"/>
  <c r="CE16" i="5"/>
  <c r="CE13" i="5" s="1"/>
  <c r="BT11" i="6"/>
  <c r="BO13" i="5"/>
  <c r="G13" i="5"/>
  <c r="O13" i="5"/>
  <c r="W13" i="5"/>
  <c r="AM13" i="5"/>
  <c r="AU13" i="5"/>
  <c r="BC13" i="5"/>
  <c r="BS13" i="5"/>
  <c r="CA13" i="5"/>
  <c r="CI13" i="5"/>
  <c r="CY13" i="5"/>
  <c r="DG13" i="5"/>
  <c r="DO13" i="5"/>
  <c r="BG13" i="5"/>
  <c r="AY13" i="5"/>
  <c r="DK13" i="5"/>
  <c r="AQ13" i="5"/>
  <c r="DC13" i="5"/>
  <c r="CU13" i="5"/>
  <c r="BH27" i="6"/>
  <c r="AZ27" i="6"/>
  <c r="AR27" i="6"/>
  <c r="AJ27" i="6"/>
  <c r="AB27" i="6"/>
  <c r="T27" i="6"/>
  <c r="BG27" i="6"/>
  <c r="AY27" i="6"/>
  <c r="AQ27" i="6"/>
  <c r="AI27" i="6"/>
  <c r="AA27" i="6"/>
  <c r="BF27" i="6"/>
  <c r="AV27" i="6"/>
  <c r="AL27" i="6"/>
  <c r="Z27" i="6"/>
  <c r="Q27" i="6"/>
  <c r="I27" i="6"/>
  <c r="BE27" i="6"/>
  <c r="AU27" i="6"/>
  <c r="AK27" i="6"/>
  <c r="Y27" i="6"/>
  <c r="P27" i="6"/>
  <c r="H27" i="6"/>
  <c r="BD27" i="6"/>
  <c r="AT27" i="6"/>
  <c r="AH27" i="6"/>
  <c r="X27" i="6"/>
  <c r="O27" i="6"/>
  <c r="G27" i="6"/>
  <c r="BC27" i="6"/>
  <c r="AS27" i="6"/>
  <c r="AG27" i="6"/>
  <c r="W27" i="6"/>
  <c r="N27" i="6"/>
  <c r="F27" i="6"/>
  <c r="BB27" i="6"/>
  <c r="AP27" i="6"/>
  <c r="AF27" i="6"/>
  <c r="V27" i="6"/>
  <c r="M27" i="6"/>
  <c r="E27" i="6"/>
  <c r="AX27" i="6"/>
  <c r="U27" i="6"/>
  <c r="AW27" i="6"/>
  <c r="S27" i="6"/>
  <c r="AO27" i="6"/>
  <c r="R27" i="6"/>
  <c r="D11" i="6"/>
  <c r="AN27" i="6"/>
  <c r="L27" i="6"/>
  <c r="BK27" i="6"/>
  <c r="AM27" i="6"/>
  <c r="K27" i="6"/>
  <c r="AA15" i="6"/>
  <c r="AA11" i="6"/>
  <c r="AI11" i="6"/>
  <c r="AI15" i="6"/>
  <c r="AI16" i="6" s="1"/>
  <c r="AY15" i="6"/>
  <c r="AY16" i="6" s="1"/>
  <c r="BG11" i="6"/>
  <c r="BO15" i="6"/>
  <c r="BO16" i="6" s="1"/>
  <c r="BO11" i="6"/>
  <c r="BW15" i="6"/>
  <c r="CE15" i="6"/>
  <c r="CE16" i="6" s="1"/>
  <c r="CM11" i="6"/>
  <c r="CM15" i="6"/>
  <c r="CU15" i="6"/>
  <c r="CU16" i="6" s="1"/>
  <c r="CU11" i="6"/>
  <c r="DC15" i="6"/>
  <c r="DC16" i="6" s="1"/>
  <c r="DK15" i="6"/>
  <c r="DK16" i="6" s="1"/>
  <c r="DK11" i="6"/>
  <c r="DS11" i="6"/>
  <c r="DS15" i="6"/>
  <c r="BW11" i="6"/>
  <c r="K16" i="6"/>
  <c r="S16" i="6"/>
  <c r="AA16" i="6"/>
  <c r="BG16" i="6"/>
  <c r="BW16" i="6"/>
  <c r="CM16" i="6"/>
  <c r="DS16" i="6"/>
  <c r="D27" i="6"/>
  <c r="AB15" i="6"/>
  <c r="AB16" i="6" s="1"/>
  <c r="CE11" i="6"/>
  <c r="D14" i="6"/>
  <c r="D16" i="6" s="1"/>
  <c r="D17" i="6" s="1"/>
  <c r="E17" i="6" s="1"/>
  <c r="F17" i="6" s="1"/>
  <c r="G17" i="6" s="1"/>
  <c r="H17" i="6" s="1"/>
  <c r="I17" i="6" s="1"/>
  <c r="J17" i="6" s="1"/>
  <c r="K17" i="6" s="1"/>
  <c r="L17" i="6" s="1"/>
  <c r="M17" i="6" s="1"/>
  <c r="N17" i="6" s="1"/>
  <c r="T16" i="6"/>
  <c r="AJ16" i="6"/>
  <c r="AZ16" i="6"/>
  <c r="CF16" i="6"/>
  <c r="CV16" i="6"/>
  <c r="J27" i="6"/>
  <c r="U16" i="6"/>
  <c r="BA16" i="6"/>
  <c r="CW16" i="6"/>
  <c r="AC27" i="6"/>
  <c r="V16" i="6"/>
  <c r="BB16" i="6"/>
  <c r="CH16" i="6"/>
  <c r="K11" i="6"/>
  <c r="AE27" i="6"/>
  <c r="D48" i="6"/>
  <c r="I47" i="6"/>
  <c r="I48" i="6" s="1"/>
  <c r="H47" i="6"/>
  <c r="G47" i="6"/>
  <c r="F47" i="6"/>
  <c r="E47" i="6"/>
  <c r="K47" i="6"/>
  <c r="K48" i="6" s="1"/>
  <c r="L11" i="6"/>
  <c r="V11" i="6"/>
  <c r="BX11" i="6"/>
  <c r="DD11" i="6"/>
  <c r="DP11" i="6"/>
  <c r="G16" i="6"/>
  <c r="AM16" i="6"/>
  <c r="AU16" i="6"/>
  <c r="BS16" i="6"/>
  <c r="CY16" i="6"/>
  <c r="DG16" i="6"/>
  <c r="H15" i="6"/>
  <c r="AT15" i="6"/>
  <c r="AT16" i="6" s="1"/>
  <c r="BH15" i="6"/>
  <c r="BH16" i="6" s="1"/>
  <c r="G29" i="6"/>
  <c r="AS29" i="6"/>
  <c r="AX31" i="6"/>
  <c r="E48" i="6"/>
  <c r="D47" i="6"/>
  <c r="BK33" i="6"/>
  <c r="BC33" i="6"/>
  <c r="AU33" i="6"/>
  <c r="AM33" i="6"/>
  <c r="AE33" i="6"/>
  <c r="W33" i="6"/>
  <c r="BJ33" i="6"/>
  <c r="BB33" i="6"/>
  <c r="AT33" i="6"/>
  <c r="AL33" i="6"/>
  <c r="AD33" i="6"/>
  <c r="V33" i="6"/>
  <c r="BI33" i="6"/>
  <c r="BA33" i="6"/>
  <c r="AS33" i="6"/>
  <c r="AK33" i="6"/>
  <c r="AC33" i="6"/>
  <c r="U33" i="6"/>
  <c r="BH33" i="6"/>
  <c r="AZ33" i="6"/>
  <c r="AR33" i="6"/>
  <c r="AJ33" i="6"/>
  <c r="AB33" i="6"/>
  <c r="T33" i="6"/>
  <c r="BG33" i="6"/>
  <c r="AY33" i="6"/>
  <c r="AQ33" i="6"/>
  <c r="AI33" i="6"/>
  <c r="AA33" i="6"/>
  <c r="S33" i="6"/>
  <c r="BF33" i="6"/>
  <c r="AN33" i="6"/>
  <c r="Q33" i="6"/>
  <c r="BE33" i="6"/>
  <c r="AH33" i="6"/>
  <c r="P33" i="6"/>
  <c r="BD33" i="6"/>
  <c r="AG33" i="6"/>
  <c r="AX33" i="6"/>
  <c r="AF33" i="6"/>
  <c r="AW33" i="6"/>
  <c r="Z33" i="6"/>
  <c r="M11" i="6"/>
  <c r="BY11" i="6"/>
  <c r="DE11" i="6"/>
  <c r="H16" i="6"/>
  <c r="P16" i="6"/>
  <c r="AF16" i="6"/>
  <c r="AN16" i="6"/>
  <c r="BL16" i="6"/>
  <c r="BT16" i="6"/>
  <c r="CB16" i="6"/>
  <c r="CR16" i="6"/>
  <c r="CZ16" i="6"/>
  <c r="DH16" i="6"/>
  <c r="DP16" i="6"/>
  <c r="AV15" i="6"/>
  <c r="AV16" i="6" s="1"/>
  <c r="CN15" i="6"/>
  <c r="CN16" i="6" s="1"/>
  <c r="P29" i="6"/>
  <c r="E31" i="6"/>
  <c r="F48" i="6"/>
  <c r="J47" i="6"/>
  <c r="J48" i="6" s="1"/>
  <c r="BH29" i="6"/>
  <c r="AZ29" i="6"/>
  <c r="AR29" i="6"/>
  <c r="AJ29" i="6"/>
  <c r="AB29" i="6"/>
  <c r="T29" i="6"/>
  <c r="L29" i="6"/>
  <c r="BG29" i="6"/>
  <c r="AY29" i="6"/>
  <c r="AQ29" i="6"/>
  <c r="AI29" i="6"/>
  <c r="AA29" i="6"/>
  <c r="S29" i="6"/>
  <c r="K29" i="6"/>
  <c r="E41" i="6"/>
  <c r="E45" i="6" s="1"/>
  <c r="E41" i="5" s="1"/>
  <c r="D41" i="6"/>
  <c r="BE29" i="6"/>
  <c r="AW29" i="6"/>
  <c r="AO29" i="6"/>
  <c r="AG29" i="6"/>
  <c r="Y29" i="6"/>
  <c r="Q29" i="6"/>
  <c r="I29" i="6"/>
  <c r="C41" i="6"/>
  <c r="BB29" i="6"/>
  <c r="AN29" i="6"/>
  <c r="AC29" i="6"/>
  <c r="O29" i="6"/>
  <c r="BA29" i="6"/>
  <c r="AM29" i="6"/>
  <c r="Z29" i="6"/>
  <c r="N29" i="6"/>
  <c r="BK29" i="6"/>
  <c r="AX29" i="6"/>
  <c r="AL29" i="6"/>
  <c r="X29" i="6"/>
  <c r="M29" i="6"/>
  <c r="BJ29" i="6"/>
  <c r="AV29" i="6"/>
  <c r="AK29" i="6"/>
  <c r="W29" i="6"/>
  <c r="J29" i="6"/>
  <c r="BI29" i="6"/>
  <c r="AU29" i="6"/>
  <c r="AH29" i="6"/>
  <c r="V29" i="6"/>
  <c r="H29" i="6"/>
  <c r="BK31" i="6"/>
  <c r="BC31" i="6"/>
  <c r="AU31" i="6"/>
  <c r="AM31" i="6"/>
  <c r="AE31" i="6"/>
  <c r="W31" i="6"/>
  <c r="O31" i="6"/>
  <c r="G31" i="6"/>
  <c r="BJ31" i="6"/>
  <c r="BB31" i="6"/>
  <c r="AT31" i="6"/>
  <c r="AL31" i="6"/>
  <c r="AD31" i="6"/>
  <c r="V31" i="6"/>
  <c r="N31" i="6"/>
  <c r="F31" i="6"/>
  <c r="BI31" i="6"/>
  <c r="BA31" i="6"/>
  <c r="AS31" i="6"/>
  <c r="BH31" i="6"/>
  <c r="AZ31" i="6"/>
  <c r="AR31" i="6"/>
  <c r="AJ31" i="6"/>
  <c r="AB31" i="6"/>
  <c r="T31" i="6"/>
  <c r="L31" i="6"/>
  <c r="BG31" i="6"/>
  <c r="AY31" i="6"/>
  <c r="AQ31" i="6"/>
  <c r="AI31" i="6"/>
  <c r="AA31" i="6"/>
  <c r="S31" i="6"/>
  <c r="K31" i="6"/>
  <c r="AW31" i="6"/>
  <c r="AF31" i="6"/>
  <c r="P31" i="6"/>
  <c r="AV31" i="6"/>
  <c r="AC31" i="6"/>
  <c r="M31" i="6"/>
  <c r="AP31" i="6"/>
  <c r="Z31" i="6"/>
  <c r="J31" i="6"/>
  <c r="AO31" i="6"/>
  <c r="Y31" i="6"/>
  <c r="I31" i="6"/>
  <c r="BF31" i="6"/>
  <c r="AN31" i="6"/>
  <c r="X31" i="6"/>
  <c r="H31" i="6"/>
  <c r="N11" i="6"/>
  <c r="BZ11" i="6"/>
  <c r="DF11" i="6"/>
  <c r="I16" i="6"/>
  <c r="Q16" i="6"/>
  <c r="AG16" i="6"/>
  <c r="AO16" i="6"/>
  <c r="AW16" i="6"/>
  <c r="BE16" i="6"/>
  <c r="BM16" i="6"/>
  <c r="CC16" i="6"/>
  <c r="CK16" i="6"/>
  <c r="CS16" i="6"/>
  <c r="DA16" i="6"/>
  <c r="DI16" i="6"/>
  <c r="DQ16" i="6"/>
  <c r="AK15" i="6"/>
  <c r="AK16" i="6" s="1"/>
  <c r="R29" i="6"/>
  <c r="BC29" i="6"/>
  <c r="Q31" i="6"/>
  <c r="BE31" i="6"/>
  <c r="D45" i="6"/>
  <c r="D41" i="5" s="1"/>
  <c r="G28" i="6"/>
  <c r="G15" i="6"/>
  <c r="G11" i="6"/>
  <c r="O15" i="6"/>
  <c r="O16" i="6" s="1"/>
  <c r="O11" i="6"/>
  <c r="W15" i="6"/>
  <c r="W16" i="6" s="1"/>
  <c r="W11" i="6"/>
  <c r="AE15" i="6"/>
  <c r="AE16" i="6" s="1"/>
  <c r="AE11" i="6"/>
  <c r="AM15" i="6"/>
  <c r="AM11" i="6"/>
  <c r="AU15" i="6"/>
  <c r="AU11" i="6"/>
  <c r="BC15" i="6"/>
  <c r="BC16" i="6" s="1"/>
  <c r="BC11" i="6"/>
  <c r="BK15" i="6"/>
  <c r="BK16" i="6" s="1"/>
  <c r="BK11" i="6"/>
  <c r="BS15" i="6"/>
  <c r="BS11" i="6"/>
  <c r="CA15" i="6"/>
  <c r="CA16" i="6" s="1"/>
  <c r="CA11" i="6"/>
  <c r="CI15" i="6"/>
  <c r="CI16" i="6" s="1"/>
  <c r="CI11" i="6"/>
  <c r="CQ15" i="6"/>
  <c r="CQ16" i="6" s="1"/>
  <c r="CQ11" i="6"/>
  <c r="CY15" i="6"/>
  <c r="CY11" i="6"/>
  <c r="DG15" i="6"/>
  <c r="DG11" i="6"/>
  <c r="DO15" i="6"/>
  <c r="DO16" i="6" s="1"/>
  <c r="DO11" i="6"/>
  <c r="E11" i="6"/>
  <c r="DH11" i="6"/>
  <c r="J16" i="6"/>
  <c r="R16" i="6"/>
  <c r="Z16" i="6"/>
  <c r="AH16" i="6"/>
  <c r="AP16" i="6"/>
  <c r="BF16" i="6"/>
  <c r="BV16" i="6"/>
  <c r="CD16" i="6"/>
  <c r="CL16" i="6"/>
  <c r="CT16" i="6"/>
  <c r="DB16" i="6"/>
  <c r="DR16" i="6"/>
  <c r="AL15" i="6"/>
  <c r="AL16" i="6" s="1"/>
  <c r="U29" i="6"/>
  <c r="BD29" i="6"/>
  <c r="R31" i="6"/>
  <c r="R33" i="6"/>
  <c r="C40" i="6"/>
  <c r="C45" i="6" s="1"/>
  <c r="DQ52" i="7"/>
  <c r="BU52" i="7"/>
  <c r="BE52" i="7"/>
  <c r="DP52" i="7"/>
  <c r="CZ52" i="7"/>
  <c r="BD52" i="7"/>
  <c r="AN52" i="7"/>
  <c r="CY52" i="7"/>
  <c r="CI52" i="7"/>
  <c r="AM52" i="7"/>
  <c r="W52" i="7"/>
  <c r="CH52" i="7"/>
  <c r="BR52" i="7"/>
  <c r="V52" i="7"/>
  <c r="DM52" i="7"/>
  <c r="BQ52" i="7"/>
  <c r="BA52" i="7"/>
  <c r="DK52" i="7"/>
  <c r="BV52" i="7"/>
  <c r="AX52" i="7"/>
  <c r="DD52" i="7"/>
  <c r="CF52" i="7"/>
  <c r="AQ52" i="7"/>
  <c r="S52" i="7"/>
  <c r="BF52" i="7"/>
  <c r="AI52" i="7"/>
  <c r="AH52" i="7"/>
  <c r="BW52" i="7"/>
  <c r="M9" i="7"/>
  <c r="DI52" i="7" s="1"/>
  <c r="I9" i="7"/>
  <c r="DG47" i="7"/>
  <c r="BT15" i="6"/>
  <c r="CB15" i="6"/>
  <c r="CJ15" i="6"/>
  <c r="CJ16" i="6" s="1"/>
  <c r="F11" i="6"/>
  <c r="AB11" i="6"/>
  <c r="AD29" i="6"/>
  <c r="BF29" i="6"/>
  <c r="U31" i="6"/>
  <c r="X33" i="6"/>
  <c r="AB32" i="6"/>
  <c r="AT32" i="6"/>
  <c r="G48" i="6"/>
  <c r="DM47" i="7"/>
  <c r="DE47" i="7"/>
  <c r="CW47" i="7"/>
  <c r="CO47" i="7"/>
  <c r="CG47" i="7"/>
  <c r="BY47" i="7"/>
  <c r="BQ47" i="7"/>
  <c r="BI47" i="7"/>
  <c r="DL47" i="7"/>
  <c r="DD47" i="7"/>
  <c r="CV47" i="7"/>
  <c r="CN47" i="7"/>
  <c r="CF47" i="7"/>
  <c r="BX47" i="7"/>
  <c r="BP47" i="7"/>
  <c r="BH47" i="7"/>
  <c r="DK47" i="7"/>
  <c r="DC47" i="7"/>
  <c r="CU47" i="7"/>
  <c r="CM47" i="7"/>
  <c r="CE47" i="7"/>
  <c r="BW47" i="7"/>
  <c r="BO47" i="7"/>
  <c r="BG47" i="7"/>
  <c r="DR47" i="7"/>
  <c r="DJ47" i="7"/>
  <c r="DB47" i="7"/>
  <c r="CT47" i="7"/>
  <c r="CL47" i="7"/>
  <c r="CD47" i="7"/>
  <c r="BV47" i="7"/>
  <c r="BN47" i="7"/>
  <c r="BF47" i="7"/>
  <c r="AX47" i="7"/>
  <c r="AP47" i="7"/>
  <c r="AH47" i="7"/>
  <c r="Z47" i="7"/>
  <c r="R47" i="7"/>
  <c r="DQ47" i="7"/>
  <c r="DI47" i="7"/>
  <c r="DA47" i="7"/>
  <c r="CS47" i="7"/>
  <c r="CK47" i="7"/>
  <c r="CC47" i="7"/>
  <c r="BU47" i="7"/>
  <c r="BM47" i="7"/>
  <c r="BE47" i="7"/>
  <c r="CZ47" i="7"/>
  <c r="CH47" i="7"/>
  <c r="BK47" i="7"/>
  <c r="AW47" i="7"/>
  <c r="AN47" i="7"/>
  <c r="AE47" i="7"/>
  <c r="V47" i="7"/>
  <c r="M47" i="7"/>
  <c r="CY47" i="7"/>
  <c r="CB47" i="7"/>
  <c r="BJ47" i="7"/>
  <c r="AV47" i="7"/>
  <c r="AM47" i="7"/>
  <c r="AD47" i="7"/>
  <c r="U47" i="7"/>
  <c r="L47" i="7"/>
  <c r="DP47" i="7"/>
  <c r="CX47" i="7"/>
  <c r="CA47" i="7"/>
  <c r="BD47" i="7"/>
  <c r="AU47" i="7"/>
  <c r="AL47" i="7"/>
  <c r="AC47" i="7"/>
  <c r="T47" i="7"/>
  <c r="DO47" i="7"/>
  <c r="CR47" i="7"/>
  <c r="BZ47" i="7"/>
  <c r="BC47" i="7"/>
  <c r="AT47" i="7"/>
  <c r="AK47" i="7"/>
  <c r="AB47" i="7"/>
  <c r="S47" i="7"/>
  <c r="DN47" i="7"/>
  <c r="CQ47" i="7"/>
  <c r="BT47" i="7"/>
  <c r="BB47" i="7"/>
  <c r="AS47" i="7"/>
  <c r="AJ47" i="7"/>
  <c r="AA47" i="7"/>
  <c r="Q47" i="7"/>
  <c r="DF47" i="7"/>
  <c r="AZ47" i="7"/>
  <c r="Y47" i="7"/>
  <c r="CP47" i="7"/>
  <c r="AY47" i="7"/>
  <c r="X47" i="7"/>
  <c r="CJ47" i="7"/>
  <c r="AR47" i="7"/>
  <c r="W47" i="7"/>
  <c r="CI47" i="7"/>
  <c r="AQ47" i="7"/>
  <c r="P47" i="7"/>
  <c r="BS47" i="7"/>
  <c r="AO47" i="7"/>
  <c r="O47" i="7"/>
  <c r="BR47" i="7"/>
  <c r="BL47" i="7"/>
  <c r="BA47" i="7"/>
  <c r="AI47" i="7"/>
  <c r="AG47" i="7"/>
  <c r="AC32" i="6"/>
  <c r="AZ32" i="6"/>
  <c r="H48" i="6"/>
  <c r="AD32" i="6"/>
  <c r="BA32" i="6"/>
  <c r="O41" i="7"/>
  <c r="AJ32" i="6"/>
  <c r="N47" i="7"/>
  <c r="BG32" i="6"/>
  <c r="AY32" i="6"/>
  <c r="AQ32" i="6"/>
  <c r="AI32" i="6"/>
  <c r="AA32" i="6"/>
  <c r="S32" i="6"/>
  <c r="BF32" i="6"/>
  <c r="AX32" i="6"/>
  <c r="AP32" i="6"/>
  <c r="AH32" i="6"/>
  <c r="Z32" i="6"/>
  <c r="R32" i="6"/>
  <c r="BE32" i="6"/>
  <c r="AW32" i="6"/>
  <c r="AO32" i="6"/>
  <c r="AG32" i="6"/>
  <c r="Y32" i="6"/>
  <c r="Q32" i="6"/>
  <c r="BD32" i="6"/>
  <c r="AV32" i="6"/>
  <c r="AN32" i="6"/>
  <c r="AF32" i="6"/>
  <c r="X32" i="6"/>
  <c r="P32" i="6"/>
  <c r="BK32" i="6"/>
  <c r="BC32" i="6"/>
  <c r="AU32" i="6"/>
  <c r="AM32" i="6"/>
  <c r="AE32" i="6"/>
  <c r="W32" i="6"/>
  <c r="AK32" i="6"/>
  <c r="BH32" i="6"/>
  <c r="I8" i="7"/>
  <c r="AF47" i="7"/>
  <c r="B57" i="6"/>
  <c r="B59" i="6"/>
  <c r="B61" i="6"/>
  <c r="B63" i="6"/>
  <c r="B65" i="6"/>
  <c r="M44" i="7"/>
  <c r="N44" i="7" s="1"/>
  <c r="N40" i="7" s="1"/>
  <c r="L40" i="7"/>
  <c r="C57" i="6"/>
  <c r="G7" i="7"/>
  <c r="G8" i="7"/>
  <c r="L8" i="7" s="1"/>
  <c r="G9" i="7"/>
  <c r="L9" i="7" s="1"/>
  <c r="G10" i="7"/>
  <c r="G11" i="7"/>
  <c r="G12" i="7"/>
  <c r="L12" i="7" s="1"/>
  <c r="G14" i="7"/>
  <c r="H14" i="7"/>
  <c r="U13" i="5" l="1"/>
  <c r="AS15" i="4"/>
  <c r="AR21" i="4"/>
  <c r="I9" i="5"/>
  <c r="G37" i="4"/>
  <c r="H37" i="4"/>
  <c r="G23" i="5"/>
  <c r="G28" i="5" s="1"/>
  <c r="G29" i="5" s="1"/>
  <c r="H12" i="5"/>
  <c r="H23" i="5" s="1"/>
  <c r="H28" i="5" s="1"/>
  <c r="H29" i="5" s="1"/>
  <c r="S13" i="5"/>
  <c r="F12" i="5"/>
  <c r="F23" i="5" s="1"/>
  <c r="F28" i="5" s="1"/>
  <c r="F29" i="5" s="1"/>
  <c r="J12" i="5"/>
  <c r="J23" i="5" s="1"/>
  <c r="J28" i="5" s="1"/>
  <c r="J29" i="5" s="1"/>
  <c r="D12" i="5"/>
  <c r="D23" i="5" s="1"/>
  <c r="D28" i="5" s="1"/>
  <c r="D29" i="5" s="1"/>
  <c r="K12" i="5"/>
  <c r="K23" i="5" s="1"/>
  <c r="K28" i="5" s="1"/>
  <c r="K29" i="5" s="1"/>
  <c r="D30" i="3"/>
  <c r="O18" i="4"/>
  <c r="M14" i="7"/>
  <c r="I14" i="7"/>
  <c r="I11" i="7"/>
  <c r="L11" i="7"/>
  <c r="CD52" i="7"/>
  <c r="DL52" i="7"/>
  <c r="BN52" i="7"/>
  <c r="AA52" i="7"/>
  <c r="CN52" i="7"/>
  <c r="BI52" i="7"/>
  <c r="N52" i="7"/>
  <c r="BZ52" i="7"/>
  <c r="AE52" i="7"/>
  <c r="CQ52" i="7"/>
  <c r="AV52" i="7"/>
  <c r="DH52" i="7"/>
  <c r="BM52" i="7"/>
  <c r="P5" i="3"/>
  <c r="Q5" i="3" s="1"/>
  <c r="O17" i="3"/>
  <c r="L10" i="7"/>
  <c r="I10" i="7"/>
  <c r="M40" i="7"/>
  <c r="BX52" i="7"/>
  <c r="CT52" i="7"/>
  <c r="AP52" i="7"/>
  <c r="DC52" i="7"/>
  <c r="BP52" i="7"/>
  <c r="M52" i="7"/>
  <c r="BY52" i="7"/>
  <c r="AD52" i="7"/>
  <c r="CP52" i="7"/>
  <c r="AU52" i="7"/>
  <c r="DG52" i="7"/>
  <c r="BL52" i="7"/>
  <c r="Q52" i="7"/>
  <c r="CC52" i="7"/>
  <c r="BN35" i="4"/>
  <c r="BN10" i="5" s="1"/>
  <c r="K37" i="4"/>
  <c r="T14" i="2"/>
  <c r="U14" i="2" s="1"/>
  <c r="R14" i="2"/>
  <c r="E18" i="6"/>
  <c r="F18" i="6" s="1"/>
  <c r="G18" i="6" s="1"/>
  <c r="H18" i="6" s="1"/>
  <c r="I18" i="6" s="1"/>
  <c r="J18" i="6" s="1"/>
  <c r="K18" i="6" s="1"/>
  <c r="L18" i="6" s="1"/>
  <c r="M18" i="6" s="1"/>
  <c r="N18" i="6" s="1"/>
  <c r="E9" i="5"/>
  <c r="E12" i="5" s="1"/>
  <c r="E23" i="5" s="1"/>
  <c r="E28" i="5" s="1"/>
  <c r="E29" i="5" s="1"/>
  <c r="E37" i="4"/>
  <c r="O17" i="6"/>
  <c r="P17" i="6" s="1"/>
  <c r="Q17" i="6" s="1"/>
  <c r="R17" i="6" s="1"/>
  <c r="S17" i="6" s="1"/>
  <c r="T17" i="6" s="1"/>
  <c r="P17" i="4"/>
  <c r="DR52" i="7"/>
  <c r="AJ52" i="7"/>
  <c r="BH52" i="7"/>
  <c r="Z52" i="7"/>
  <c r="CM52" i="7"/>
  <c r="U52" i="7"/>
  <c r="CG52" i="7"/>
  <c r="AL52" i="7"/>
  <c r="CX52" i="7"/>
  <c r="BC52" i="7"/>
  <c r="DO52" i="7"/>
  <c r="BT52" i="7"/>
  <c r="Y52" i="7"/>
  <c r="CK52" i="7"/>
  <c r="I12" i="7"/>
  <c r="DC35" i="4"/>
  <c r="DC10" i="5" s="1"/>
  <c r="AQ35" i="4"/>
  <c r="AQ10" i="5" s="1"/>
  <c r="DR35" i="4"/>
  <c r="DR10" i="5" s="1"/>
  <c r="BF35" i="4"/>
  <c r="BF10" i="5" s="1"/>
  <c r="T12" i="2"/>
  <c r="U12" i="2" s="1"/>
  <c r="R12" i="2"/>
  <c r="T13" i="2"/>
  <c r="U13" i="2" s="1"/>
  <c r="R13" i="2"/>
  <c r="U27" i="5"/>
  <c r="M27" i="5"/>
  <c r="B48" i="5"/>
  <c r="T27" i="5"/>
  <c r="R27" i="5"/>
  <c r="Q27" i="5"/>
  <c r="X27" i="5"/>
  <c r="W27" i="5"/>
  <c r="V27" i="5"/>
  <c r="S27" i="5"/>
  <c r="O27" i="5"/>
  <c r="N27" i="5"/>
  <c r="P27" i="5"/>
  <c r="L52" i="7"/>
  <c r="CU52" i="7"/>
  <c r="CE52" i="7"/>
  <c r="AR52" i="7"/>
  <c r="DJ52" i="7"/>
  <c r="AC52" i="7"/>
  <c r="CO52" i="7"/>
  <c r="AT52" i="7"/>
  <c r="DF52" i="7"/>
  <c r="BK52" i="7"/>
  <c r="P52" i="7"/>
  <c r="CB52" i="7"/>
  <c r="AG52" i="7"/>
  <c r="CS52" i="7"/>
  <c r="D18" i="6"/>
  <c r="D12" i="6"/>
  <c r="CU35" i="4"/>
  <c r="CU10" i="5" s="1"/>
  <c r="AI35" i="4"/>
  <c r="AI10" i="5" s="1"/>
  <c r="C37" i="4"/>
  <c r="C38" i="4" s="1"/>
  <c r="D38" i="4" s="1"/>
  <c r="E38" i="4" s="1"/>
  <c r="R11" i="2"/>
  <c r="T11" i="2"/>
  <c r="U11" i="2" s="1"/>
  <c r="T8" i="2"/>
  <c r="U8" i="2" s="1"/>
  <c r="R8" i="2"/>
  <c r="O25" i="3"/>
  <c r="P13" i="3"/>
  <c r="R52" i="7"/>
  <c r="AZ52" i="7"/>
  <c r="DB52" i="7"/>
  <c r="BO52" i="7"/>
  <c r="AB52" i="7"/>
  <c r="AK52" i="7"/>
  <c r="CW52" i="7"/>
  <c r="BB52" i="7"/>
  <c r="DN52" i="7"/>
  <c r="BS52" i="7"/>
  <c r="X52" i="7"/>
  <c r="CJ52" i="7"/>
  <c r="AO52" i="7"/>
  <c r="DA52" i="7"/>
  <c r="CM35" i="4"/>
  <c r="CM10" i="5" s="1"/>
  <c r="AA35" i="4"/>
  <c r="AA10" i="5" s="1"/>
  <c r="DB35" i="4"/>
  <c r="DB10" i="5" s="1"/>
  <c r="AP35" i="4"/>
  <c r="AP10" i="5" s="1"/>
  <c r="O19" i="4"/>
  <c r="F37" i="4"/>
  <c r="E30" i="3"/>
  <c r="F30" i="3" s="1"/>
  <c r="G30" i="3" s="1"/>
  <c r="H30" i="3" s="1"/>
  <c r="I30" i="3" s="1"/>
  <c r="J30" i="3" s="1"/>
  <c r="K30" i="3" s="1"/>
  <c r="L30" i="3" s="1"/>
  <c r="M30" i="3" s="1"/>
  <c r="N30" i="3" s="1"/>
  <c r="B37" i="5" s="1"/>
  <c r="N9" i="5"/>
  <c r="N37" i="4"/>
  <c r="L7" i="7"/>
  <c r="I7" i="7"/>
  <c r="O44" i="7"/>
  <c r="P44" i="7" s="1"/>
  <c r="L14" i="7"/>
  <c r="D57" i="6"/>
  <c r="O40" i="7"/>
  <c r="P41" i="7"/>
  <c r="BG52" i="7"/>
  <c r="CV52" i="7"/>
  <c r="T52" i="7"/>
  <c r="CL52" i="7"/>
  <c r="AY52" i="7"/>
  <c r="AS52" i="7"/>
  <c r="DE52" i="7"/>
  <c r="BJ52" i="7"/>
  <c r="O52" i="7"/>
  <c r="CA52" i="7"/>
  <c r="AF52" i="7"/>
  <c r="CR52" i="7"/>
  <c r="AW52" i="7"/>
  <c r="CE35" i="4"/>
  <c r="CE10" i="5" s="1"/>
  <c r="CT35" i="4"/>
  <c r="CT10" i="5" s="1"/>
  <c r="AH35" i="4"/>
  <c r="AH10" i="5" s="1"/>
  <c r="M9" i="5"/>
  <c r="M37" i="4"/>
  <c r="C12" i="5"/>
  <c r="C23" i="5" s="1"/>
  <c r="I12" i="5"/>
  <c r="I23" i="5" s="1"/>
  <c r="I28" i="5" s="1"/>
  <c r="I29" i="5" s="1"/>
  <c r="P7" i="3"/>
  <c r="O18" i="3"/>
  <c r="AT15" i="4" l="1"/>
  <c r="AS21" i="4"/>
  <c r="O24" i="4"/>
  <c r="F38" i="4"/>
  <c r="G38" i="4" s="1"/>
  <c r="H38" i="4" s="1"/>
  <c r="I38" i="4" s="1"/>
  <c r="J38" i="4" s="1"/>
  <c r="K38" i="4" s="1"/>
  <c r="L38" i="4" s="1"/>
  <c r="P17" i="3"/>
  <c r="O9" i="5"/>
  <c r="O37" i="4"/>
  <c r="O38" i="4" s="1"/>
  <c r="DA49" i="7"/>
  <c r="O18" i="6"/>
  <c r="P18" i="6" s="1"/>
  <c r="Q18" i="6" s="1"/>
  <c r="R18" i="6" s="1"/>
  <c r="S18" i="6" s="1"/>
  <c r="T18" i="6" s="1"/>
  <c r="CT49" i="7"/>
  <c r="BC49" i="7"/>
  <c r="Q7" i="3"/>
  <c r="P18" i="3"/>
  <c r="M38" i="4"/>
  <c r="N38" i="4" s="1"/>
  <c r="B38" i="5" s="1"/>
  <c r="DR49" i="7"/>
  <c r="DN48" i="7"/>
  <c r="DN45" i="7" s="1"/>
  <c r="DF48" i="7"/>
  <c r="DF45" i="7" s="1"/>
  <c r="CX48" i="7"/>
  <c r="CX45" i="7" s="1"/>
  <c r="CP48" i="7"/>
  <c r="CP45" i="7" s="1"/>
  <c r="CH48" i="7"/>
  <c r="CH45" i="7" s="1"/>
  <c r="BZ48" i="7"/>
  <c r="BZ45" i="7" s="1"/>
  <c r="BR48" i="7"/>
  <c r="BR45" i="7" s="1"/>
  <c r="BJ48" i="7"/>
  <c r="BJ45" i="7" s="1"/>
  <c r="BB48" i="7"/>
  <c r="BB45" i="7" s="1"/>
  <c r="AT48" i="7"/>
  <c r="AT45" i="7" s="1"/>
  <c r="AL48" i="7"/>
  <c r="AL45" i="7" s="1"/>
  <c r="AD48" i="7"/>
  <c r="AD45" i="7" s="1"/>
  <c r="V48" i="7"/>
  <c r="V45" i="7" s="1"/>
  <c r="N48" i="7"/>
  <c r="N45" i="7" s="1"/>
  <c r="DM48" i="7"/>
  <c r="DM45" i="7" s="1"/>
  <c r="DE48" i="7"/>
  <c r="DE45" i="7" s="1"/>
  <c r="CW48" i="7"/>
  <c r="CW45" i="7" s="1"/>
  <c r="CO48" i="7"/>
  <c r="CO45" i="7" s="1"/>
  <c r="CG48" i="7"/>
  <c r="CG45" i="7" s="1"/>
  <c r="BY48" i="7"/>
  <c r="BY45" i="7" s="1"/>
  <c r="BQ48" i="7"/>
  <c r="BQ45" i="7" s="1"/>
  <c r="BI48" i="7"/>
  <c r="BI45" i="7" s="1"/>
  <c r="BA48" i="7"/>
  <c r="BA45" i="7" s="1"/>
  <c r="AS48" i="7"/>
  <c r="AS45" i="7" s="1"/>
  <c r="AK48" i="7"/>
  <c r="AK45" i="7" s="1"/>
  <c r="AC48" i="7"/>
  <c r="AC45" i="7" s="1"/>
  <c r="U48" i="7"/>
  <c r="U45" i="7" s="1"/>
  <c r="M48" i="7"/>
  <c r="M45" i="7" s="1"/>
  <c r="DL48" i="7"/>
  <c r="DL45" i="7" s="1"/>
  <c r="DD48" i="7"/>
  <c r="DD45" i="7" s="1"/>
  <c r="CV48" i="7"/>
  <c r="CV45" i="7" s="1"/>
  <c r="CN48" i="7"/>
  <c r="CN45" i="7" s="1"/>
  <c r="CF48" i="7"/>
  <c r="CF45" i="7" s="1"/>
  <c r="BX48" i="7"/>
  <c r="BX45" i="7" s="1"/>
  <c r="BP48" i="7"/>
  <c r="BP45" i="7" s="1"/>
  <c r="BH48" i="7"/>
  <c r="BH45" i="7" s="1"/>
  <c r="AZ48" i="7"/>
  <c r="AZ45" i="7" s="1"/>
  <c r="AR48" i="7"/>
  <c r="AR45" i="7" s="1"/>
  <c r="AJ48" i="7"/>
  <c r="AJ45" i="7" s="1"/>
  <c r="AB48" i="7"/>
  <c r="AB45" i="7" s="1"/>
  <c r="T48" i="7"/>
  <c r="T45" i="7" s="1"/>
  <c r="L48" i="7"/>
  <c r="L45" i="7" s="1"/>
  <c r="DK48" i="7"/>
  <c r="DK45" i="7" s="1"/>
  <c r="DC48" i="7"/>
  <c r="DC45" i="7" s="1"/>
  <c r="CU48" i="7"/>
  <c r="CU45" i="7" s="1"/>
  <c r="CM48" i="7"/>
  <c r="CM45" i="7" s="1"/>
  <c r="CE48" i="7"/>
  <c r="CE45" i="7" s="1"/>
  <c r="BW48" i="7"/>
  <c r="BW45" i="7" s="1"/>
  <c r="BO48" i="7"/>
  <c r="BO45" i="7" s="1"/>
  <c r="BG48" i="7"/>
  <c r="BG45" i="7" s="1"/>
  <c r="AY48" i="7"/>
  <c r="AY45" i="7" s="1"/>
  <c r="AQ48" i="7"/>
  <c r="AQ45" i="7" s="1"/>
  <c r="AI48" i="7"/>
  <c r="AI45" i="7" s="1"/>
  <c r="AA48" i="7"/>
  <c r="AA45" i="7" s="1"/>
  <c r="S48" i="7"/>
  <c r="S45" i="7" s="1"/>
  <c r="DR48" i="7"/>
  <c r="DR45" i="7" s="1"/>
  <c r="DJ48" i="7"/>
  <c r="DJ45" i="7" s="1"/>
  <c r="DB48" i="7"/>
  <c r="DB45" i="7" s="1"/>
  <c r="CT48" i="7"/>
  <c r="CT45" i="7" s="1"/>
  <c r="CL48" i="7"/>
  <c r="CL45" i="7" s="1"/>
  <c r="CD48" i="7"/>
  <c r="CD45" i="7" s="1"/>
  <c r="BV48" i="7"/>
  <c r="BV45" i="7" s="1"/>
  <c r="BN48" i="7"/>
  <c r="BN45" i="7" s="1"/>
  <c r="BF48" i="7"/>
  <c r="BF45" i="7" s="1"/>
  <c r="AX48" i="7"/>
  <c r="AX45" i="7" s="1"/>
  <c r="AP48" i="7"/>
  <c r="AP45" i="7" s="1"/>
  <c r="AH48" i="7"/>
  <c r="AH45" i="7" s="1"/>
  <c r="Z48" i="7"/>
  <c r="Z45" i="7" s="1"/>
  <c r="R48" i="7"/>
  <c r="R45" i="7" s="1"/>
  <c r="DQ48" i="7"/>
  <c r="DQ45" i="7" s="1"/>
  <c r="CY48" i="7"/>
  <c r="CY45" i="7" s="1"/>
  <c r="CB48" i="7"/>
  <c r="CB45" i="7" s="1"/>
  <c r="BE48" i="7"/>
  <c r="BE45" i="7" s="1"/>
  <c r="AM48" i="7"/>
  <c r="AM45" i="7" s="1"/>
  <c r="P48" i="7"/>
  <c r="P45" i="7" s="1"/>
  <c r="DP48" i="7"/>
  <c r="DP45" i="7" s="1"/>
  <c r="CS48" i="7"/>
  <c r="CS45" i="7" s="1"/>
  <c r="CA48" i="7"/>
  <c r="CA45" i="7" s="1"/>
  <c r="BD48" i="7"/>
  <c r="BD45" i="7" s="1"/>
  <c r="AG48" i="7"/>
  <c r="AG45" i="7" s="1"/>
  <c r="O48" i="7"/>
  <c r="O45" i="7" s="1"/>
  <c r="DO48" i="7"/>
  <c r="DO45" i="7" s="1"/>
  <c r="CR48" i="7"/>
  <c r="CR45" i="7" s="1"/>
  <c r="BU48" i="7"/>
  <c r="BU45" i="7" s="1"/>
  <c r="BC48" i="7"/>
  <c r="BC45" i="7" s="1"/>
  <c r="AF48" i="7"/>
  <c r="AF45" i="7" s="1"/>
  <c r="DI48" i="7"/>
  <c r="DI45" i="7" s="1"/>
  <c r="CQ48" i="7"/>
  <c r="CQ45" i="7" s="1"/>
  <c r="BT48" i="7"/>
  <c r="BT45" i="7" s="1"/>
  <c r="AW48" i="7"/>
  <c r="AW45" i="7" s="1"/>
  <c r="AE48" i="7"/>
  <c r="AE45" i="7" s="1"/>
  <c r="DH48" i="7"/>
  <c r="DH45" i="7" s="1"/>
  <c r="CK48" i="7"/>
  <c r="CK45" i="7" s="1"/>
  <c r="BS48" i="7"/>
  <c r="BS45" i="7" s="1"/>
  <c r="AV48" i="7"/>
  <c r="AV45" i="7" s="1"/>
  <c r="Y48" i="7"/>
  <c r="Y45" i="7" s="1"/>
  <c r="DA48" i="7"/>
  <c r="DA45" i="7" s="1"/>
  <c r="AU48" i="7"/>
  <c r="AU45" i="7" s="1"/>
  <c r="CZ48" i="7"/>
  <c r="CZ45" i="7" s="1"/>
  <c r="AO48" i="7"/>
  <c r="AO45" i="7" s="1"/>
  <c r="CJ48" i="7"/>
  <c r="CJ45" i="7" s="1"/>
  <c r="AN48" i="7"/>
  <c r="AN45" i="7" s="1"/>
  <c r="CI48" i="7"/>
  <c r="CI45" i="7" s="1"/>
  <c r="X48" i="7"/>
  <c r="X45" i="7" s="1"/>
  <c r="CC48" i="7"/>
  <c r="CC45" i="7" s="1"/>
  <c r="W48" i="7"/>
  <c r="W45" i="7" s="1"/>
  <c r="DG48" i="7"/>
  <c r="DG45" i="7" s="1"/>
  <c r="BM48" i="7"/>
  <c r="BM45" i="7" s="1"/>
  <c r="BL48" i="7"/>
  <c r="BL45" i="7" s="1"/>
  <c r="BK48" i="7"/>
  <c r="BK45" i="7" s="1"/>
  <c r="Q48" i="7"/>
  <c r="Q45" i="7" s="1"/>
  <c r="U17" i="6"/>
  <c r="S26" i="5"/>
  <c r="R26" i="5"/>
  <c r="B47" i="5"/>
  <c r="X26" i="5"/>
  <c r="P26" i="5"/>
  <c r="W26" i="5"/>
  <c r="O26" i="5"/>
  <c r="V26" i="5"/>
  <c r="U26" i="5"/>
  <c r="T26" i="5"/>
  <c r="Q26" i="5"/>
  <c r="N26" i="5"/>
  <c r="M26" i="5"/>
  <c r="E57" i="6"/>
  <c r="DB49" i="7"/>
  <c r="AL49" i="7"/>
  <c r="BY49" i="7"/>
  <c r="O29" i="3"/>
  <c r="Q44" i="7"/>
  <c r="R44" i="7" s="1"/>
  <c r="S44" i="7" s="1"/>
  <c r="T49" i="7"/>
  <c r="T44" i="7"/>
  <c r="P19" i="4"/>
  <c r="AZ49" i="7"/>
  <c r="E12" i="6"/>
  <c r="D19" i="6"/>
  <c r="AA21" i="4"/>
  <c r="Q17" i="3"/>
  <c r="R5" i="3"/>
  <c r="N49" i="7"/>
  <c r="N39" i="7" s="1"/>
  <c r="N11" i="5" s="1"/>
  <c r="N12" i="5" s="1"/>
  <c r="N23" i="5" s="1"/>
  <c r="DR53" i="7"/>
  <c r="DJ53" i="7"/>
  <c r="DB53" i="7"/>
  <c r="CT53" i="7"/>
  <c r="CL53" i="7"/>
  <c r="CL49" i="7" s="1"/>
  <c r="CD53" i="7"/>
  <c r="CD49" i="7" s="1"/>
  <c r="BV53" i="7"/>
  <c r="BV49" i="7" s="1"/>
  <c r="BN53" i="7"/>
  <c r="BN49" i="7" s="1"/>
  <c r="BF53" i="7"/>
  <c r="BF49" i="7" s="1"/>
  <c r="AX53" i="7"/>
  <c r="AX49" i="7" s="1"/>
  <c r="AP53" i="7"/>
  <c r="AP49" i="7" s="1"/>
  <c r="AH53" i="7"/>
  <c r="AH49" i="7" s="1"/>
  <c r="Z53" i="7"/>
  <c r="Z49" i="7" s="1"/>
  <c r="R53" i="7"/>
  <c r="R49" i="7" s="1"/>
  <c r="DQ53" i="7"/>
  <c r="DQ49" i="7" s="1"/>
  <c r="DI53" i="7"/>
  <c r="DI49" i="7" s="1"/>
  <c r="DA53" i="7"/>
  <c r="CS53" i="7"/>
  <c r="CS49" i="7" s="1"/>
  <c r="CK53" i="7"/>
  <c r="CC53" i="7"/>
  <c r="CC49" i="7" s="1"/>
  <c r="BU53" i="7"/>
  <c r="BU49" i="7" s="1"/>
  <c r="BM53" i="7"/>
  <c r="BM49" i="7" s="1"/>
  <c r="BE53" i="7"/>
  <c r="BE49" i="7" s="1"/>
  <c r="AW53" i="7"/>
  <c r="AO53" i="7"/>
  <c r="AO49" i="7" s="1"/>
  <c r="AG53" i="7"/>
  <c r="AG49" i="7" s="1"/>
  <c r="Y53" i="7"/>
  <c r="Q53" i="7"/>
  <c r="DP53" i="7"/>
  <c r="DP49" i="7" s="1"/>
  <c r="DH53" i="7"/>
  <c r="CZ53" i="7"/>
  <c r="CZ49" i="7" s="1"/>
  <c r="CR53" i="7"/>
  <c r="CJ53" i="7"/>
  <c r="CJ49" i="7" s="1"/>
  <c r="CB53" i="7"/>
  <c r="CB49" i="7" s="1"/>
  <c r="BT53" i="7"/>
  <c r="BT49" i="7" s="1"/>
  <c r="BL53" i="7"/>
  <c r="BD53" i="7"/>
  <c r="BD49" i="7" s="1"/>
  <c r="AV53" i="7"/>
  <c r="AV49" i="7" s="1"/>
  <c r="AN53" i="7"/>
  <c r="AN49" i="7" s="1"/>
  <c r="AF53" i="7"/>
  <c r="AF49" i="7" s="1"/>
  <c r="X53" i="7"/>
  <c r="X49" i="7" s="1"/>
  <c r="P53" i="7"/>
  <c r="P49" i="7" s="1"/>
  <c r="P39" i="7" s="1"/>
  <c r="P11" i="5" s="1"/>
  <c r="DO53" i="7"/>
  <c r="DO49" i="7" s="1"/>
  <c r="DG53" i="7"/>
  <c r="DG49" i="7" s="1"/>
  <c r="CY53" i="7"/>
  <c r="CY49" i="7" s="1"/>
  <c r="CQ53" i="7"/>
  <c r="CI53" i="7"/>
  <c r="CI49" i="7" s="1"/>
  <c r="CA53" i="7"/>
  <c r="CA49" i="7" s="1"/>
  <c r="BS53" i="7"/>
  <c r="BS49" i="7" s="1"/>
  <c r="BK53" i="7"/>
  <c r="BK49" i="7" s="1"/>
  <c r="BC53" i="7"/>
  <c r="AU53" i="7"/>
  <c r="AU49" i="7" s="1"/>
  <c r="AM53" i="7"/>
  <c r="AM49" i="7" s="1"/>
  <c r="AE53" i="7"/>
  <c r="AE49" i="7" s="1"/>
  <c r="W53" i="7"/>
  <c r="W49" i="7" s="1"/>
  <c r="O53" i="7"/>
  <c r="O49" i="7" s="1"/>
  <c r="O39" i="7" s="1"/>
  <c r="DN53" i="7"/>
  <c r="DF53" i="7"/>
  <c r="DF49" i="7" s="1"/>
  <c r="CX53" i="7"/>
  <c r="CX49" i="7" s="1"/>
  <c r="CP53" i="7"/>
  <c r="CH53" i="7"/>
  <c r="CH49" i="7" s="1"/>
  <c r="BZ53" i="7"/>
  <c r="BZ49" i="7" s="1"/>
  <c r="BR53" i="7"/>
  <c r="BR49" i="7" s="1"/>
  <c r="BJ53" i="7"/>
  <c r="BJ49" i="7" s="1"/>
  <c r="BB53" i="7"/>
  <c r="AT53" i="7"/>
  <c r="AT49" i="7" s="1"/>
  <c r="AL53" i="7"/>
  <c r="AD53" i="7"/>
  <c r="AD49" i="7" s="1"/>
  <c r="V53" i="7"/>
  <c r="V49" i="7" s="1"/>
  <c r="N53" i="7"/>
  <c r="DE53" i="7"/>
  <c r="DE49" i="7" s="1"/>
  <c r="CM53" i="7"/>
  <c r="CM49" i="7" s="1"/>
  <c r="BP53" i="7"/>
  <c r="AS53" i="7"/>
  <c r="AS49" i="7" s="1"/>
  <c r="AA53" i="7"/>
  <c r="AA49" i="7" s="1"/>
  <c r="DD53" i="7"/>
  <c r="DD49" i="7" s="1"/>
  <c r="CG53" i="7"/>
  <c r="CG49" i="7" s="1"/>
  <c r="BO53" i="7"/>
  <c r="BO49" i="7" s="1"/>
  <c r="AR53" i="7"/>
  <c r="AR49" i="7" s="1"/>
  <c r="U53" i="7"/>
  <c r="U49" i="7" s="1"/>
  <c r="DC53" i="7"/>
  <c r="CF53" i="7"/>
  <c r="CF49" i="7" s="1"/>
  <c r="BI53" i="7"/>
  <c r="AQ53" i="7"/>
  <c r="AQ49" i="7" s="1"/>
  <c r="T53" i="7"/>
  <c r="CW53" i="7"/>
  <c r="CE53" i="7"/>
  <c r="CE49" i="7" s="1"/>
  <c r="BH53" i="7"/>
  <c r="BH49" i="7" s="1"/>
  <c r="AK53" i="7"/>
  <c r="AK49" i="7" s="1"/>
  <c r="S53" i="7"/>
  <c r="S49" i="7" s="1"/>
  <c r="CV53" i="7"/>
  <c r="CV49" i="7" s="1"/>
  <c r="BY53" i="7"/>
  <c r="BG53" i="7"/>
  <c r="BG49" i="7" s="1"/>
  <c r="AJ53" i="7"/>
  <c r="M53" i="7"/>
  <c r="M49" i="7" s="1"/>
  <c r="M39" i="7" s="1"/>
  <c r="M11" i="5" s="1"/>
  <c r="M12" i="5" s="1"/>
  <c r="M23" i="5" s="1"/>
  <c r="U44" i="7"/>
  <c r="V44" i="7" s="1"/>
  <c r="W44" i="7" s="1"/>
  <c r="X44" i="7" s="1"/>
  <c r="Y44" i="7" s="1"/>
  <c r="Z44" i="7" s="1"/>
  <c r="AA44" i="7" s="1"/>
  <c r="AB44" i="7" s="1"/>
  <c r="AC44" i="7" s="1"/>
  <c r="AD44" i="7" s="1"/>
  <c r="AE44" i="7" s="1"/>
  <c r="AF44" i="7" s="1"/>
  <c r="AG44" i="7" s="1"/>
  <c r="AH44" i="7" s="1"/>
  <c r="AI44" i="7" s="1"/>
  <c r="AJ44" i="7" s="1"/>
  <c r="AK44" i="7" s="1"/>
  <c r="AL44" i="7" s="1"/>
  <c r="AM44" i="7" s="1"/>
  <c r="AN44" i="7" s="1"/>
  <c r="AO44" i="7" s="1"/>
  <c r="AP44" i="7" s="1"/>
  <c r="AQ44" i="7" s="1"/>
  <c r="AR44" i="7" s="1"/>
  <c r="AS44" i="7" s="1"/>
  <c r="AT44" i="7" s="1"/>
  <c r="AU44" i="7" s="1"/>
  <c r="AV44" i="7" s="1"/>
  <c r="AW44" i="7" s="1"/>
  <c r="AX44" i="7" s="1"/>
  <c r="AY44" i="7" s="1"/>
  <c r="AZ44" i="7" s="1"/>
  <c r="BA44" i="7" s="1"/>
  <c r="BB44" i="7" s="1"/>
  <c r="BC44" i="7" s="1"/>
  <c r="BD44" i="7" s="1"/>
  <c r="BE44" i="7" s="1"/>
  <c r="BF44" i="7" s="1"/>
  <c r="BG44" i="7" s="1"/>
  <c r="BH44" i="7" s="1"/>
  <c r="BI44" i="7" s="1"/>
  <c r="BJ44" i="7" s="1"/>
  <c r="BK44" i="7" s="1"/>
  <c r="BL44" i="7" s="1"/>
  <c r="BM44" i="7" s="1"/>
  <c r="BN44" i="7" s="1"/>
  <c r="BO44" i="7" s="1"/>
  <c r="BP44" i="7" s="1"/>
  <c r="BQ44" i="7" s="1"/>
  <c r="BR44" i="7" s="1"/>
  <c r="BS44" i="7" s="1"/>
  <c r="BT44" i="7" s="1"/>
  <c r="BU44" i="7" s="1"/>
  <c r="BV44" i="7" s="1"/>
  <c r="BW44" i="7" s="1"/>
  <c r="BX44" i="7" s="1"/>
  <c r="BY44" i="7" s="1"/>
  <c r="BZ44" i="7" s="1"/>
  <c r="CA44" i="7" s="1"/>
  <c r="CB44" i="7" s="1"/>
  <c r="CC44" i="7" s="1"/>
  <c r="CD44" i="7" s="1"/>
  <c r="CE44" i="7" s="1"/>
  <c r="CF44" i="7" s="1"/>
  <c r="CG44" i="7" s="1"/>
  <c r="CH44" i="7" s="1"/>
  <c r="CI44" i="7" s="1"/>
  <c r="CJ44" i="7" s="1"/>
  <c r="CK44" i="7" s="1"/>
  <c r="CL44" i="7" s="1"/>
  <c r="CM44" i="7" s="1"/>
  <c r="CN44" i="7" s="1"/>
  <c r="CO44" i="7" s="1"/>
  <c r="CP44" i="7" s="1"/>
  <c r="CQ44" i="7" s="1"/>
  <c r="CR44" i="7" s="1"/>
  <c r="CS44" i="7" s="1"/>
  <c r="CT44" i="7" s="1"/>
  <c r="CU44" i="7" s="1"/>
  <c r="CV44" i="7" s="1"/>
  <c r="CW44" i="7" s="1"/>
  <c r="CX44" i="7" s="1"/>
  <c r="CY44" i="7" s="1"/>
  <c r="CZ44" i="7" s="1"/>
  <c r="DA44" i="7" s="1"/>
  <c r="DB44" i="7" s="1"/>
  <c r="DC44" i="7" s="1"/>
  <c r="DD44" i="7" s="1"/>
  <c r="DE44" i="7" s="1"/>
  <c r="DF44" i="7" s="1"/>
  <c r="DG44" i="7" s="1"/>
  <c r="DH44" i="7" s="1"/>
  <c r="DI44" i="7" s="1"/>
  <c r="DJ44" i="7" s="1"/>
  <c r="DK44" i="7" s="1"/>
  <c r="DL44" i="7" s="1"/>
  <c r="DM44" i="7" s="1"/>
  <c r="DN44" i="7" s="1"/>
  <c r="DO44" i="7" s="1"/>
  <c r="DP44" i="7" s="1"/>
  <c r="DQ44" i="7" s="1"/>
  <c r="DR44" i="7" s="1"/>
  <c r="DL53" i="7"/>
  <c r="DL49" i="7" s="1"/>
  <c r="BA53" i="7"/>
  <c r="BA49" i="7" s="1"/>
  <c r="DK53" i="7"/>
  <c r="DK49" i="7" s="1"/>
  <c r="AZ53" i="7"/>
  <c r="CU53" i="7"/>
  <c r="CU49" i="7" s="1"/>
  <c r="AY53" i="7"/>
  <c r="AY49" i="7" s="1"/>
  <c r="CO53" i="7"/>
  <c r="CO49" i="7" s="1"/>
  <c r="AI53" i="7"/>
  <c r="AI49" i="7" s="1"/>
  <c r="CN53" i="7"/>
  <c r="CN49" i="7" s="1"/>
  <c r="AC53" i="7"/>
  <c r="AC49" i="7" s="1"/>
  <c r="BX53" i="7"/>
  <c r="BW53" i="7"/>
  <c r="BW49" i="7" s="1"/>
  <c r="BQ53" i="7"/>
  <c r="BQ49" i="7" s="1"/>
  <c r="AB53" i="7"/>
  <c r="AB49" i="7" s="1"/>
  <c r="L53" i="7"/>
  <c r="L49" i="7" s="1"/>
  <c r="L39" i="7" s="1"/>
  <c r="DM53" i="7"/>
  <c r="DM49" i="7" s="1"/>
  <c r="DH49" i="7"/>
  <c r="AJ49" i="7"/>
  <c r="CP49" i="7"/>
  <c r="CQ49" i="7"/>
  <c r="AW49" i="7"/>
  <c r="DN49" i="7"/>
  <c r="Q13" i="3"/>
  <c r="P25" i="3"/>
  <c r="DJ49" i="7"/>
  <c r="CK49" i="7"/>
  <c r="Q49" i="7"/>
  <c r="BP49" i="7"/>
  <c r="BI49" i="7"/>
  <c r="CW49" i="7"/>
  <c r="P40" i="7"/>
  <c r="Q41" i="7"/>
  <c r="BX49" i="7"/>
  <c r="C28" i="5"/>
  <c r="C29" i="5" s="1"/>
  <c r="C24" i="5"/>
  <c r="D24" i="5" s="1"/>
  <c r="E24" i="5" s="1"/>
  <c r="F24" i="5" s="1"/>
  <c r="G24" i="5" s="1"/>
  <c r="H24" i="5" s="1"/>
  <c r="I24" i="5" s="1"/>
  <c r="J24" i="5" s="1"/>
  <c r="K24" i="5" s="1"/>
  <c r="CR49" i="7"/>
  <c r="BB49" i="7"/>
  <c r="Y49" i="7"/>
  <c r="Q17" i="4"/>
  <c r="BL49" i="7"/>
  <c r="DC49" i="7"/>
  <c r="P18" i="4"/>
  <c r="P24" i="4" s="1"/>
  <c r="AU15" i="4" l="1"/>
  <c r="AT21" i="4"/>
  <c r="N28" i="5"/>
  <c r="N29" i="5" s="1"/>
  <c r="M28" i="5"/>
  <c r="M29" i="5" s="1"/>
  <c r="P29" i="3"/>
  <c r="P8" i="5" s="1"/>
  <c r="P37" i="4"/>
  <c r="P38" i="4" s="1"/>
  <c r="P9" i="5"/>
  <c r="P12" i="5" s="1"/>
  <c r="P23" i="5" s="1"/>
  <c r="P28" i="5" s="1"/>
  <c r="P29" i="5" s="1"/>
  <c r="L11" i="5"/>
  <c r="L12" i="5" s="1"/>
  <c r="L23" i="5" s="1"/>
  <c r="L24" i="5" s="1"/>
  <c r="M24" i="5" s="1"/>
  <c r="N24" i="5" s="1"/>
  <c r="N37" i="7"/>
  <c r="B39" i="5" s="1"/>
  <c r="B40" i="5" s="1"/>
  <c r="B49" i="5" s="1"/>
  <c r="O11" i="5"/>
  <c r="R17" i="4"/>
  <c r="R7" i="3"/>
  <c r="Q18" i="3"/>
  <c r="Q18" i="4"/>
  <c r="Q25" i="3"/>
  <c r="R13" i="3"/>
  <c r="R17" i="3"/>
  <c r="S5" i="3"/>
  <c r="F12" i="6"/>
  <c r="E19" i="6"/>
  <c r="O8" i="5"/>
  <c r="O30" i="3"/>
  <c r="P30" i="3" s="1"/>
  <c r="V17" i="6"/>
  <c r="U18" i="6"/>
  <c r="R41" i="7"/>
  <c r="Q40" i="7"/>
  <c r="Q39" i="7" s="1"/>
  <c r="AO15" i="3"/>
  <c r="AO27" i="3" s="1"/>
  <c r="AB21" i="4"/>
  <c r="Q19" i="4"/>
  <c r="C58" i="6"/>
  <c r="AV15" i="4" l="1"/>
  <c r="AU21" i="4"/>
  <c r="O12" i="5"/>
  <c r="O23" i="5" s="1"/>
  <c r="O28" i="5" s="1"/>
  <c r="O29" i="5" s="1"/>
  <c r="Q24" i="4"/>
  <c r="Q29" i="3"/>
  <c r="Q8" i="5" s="1"/>
  <c r="Q11" i="5"/>
  <c r="Q37" i="4"/>
  <c r="Q38" i="4" s="1"/>
  <c r="Q9" i="5"/>
  <c r="Q12" i="5" s="1"/>
  <c r="Q23" i="5" s="1"/>
  <c r="Q28" i="5" s="1"/>
  <c r="Q29" i="5" s="1"/>
  <c r="R25" i="3"/>
  <c r="S13" i="3"/>
  <c r="R18" i="4"/>
  <c r="R18" i="3"/>
  <c r="S7" i="3"/>
  <c r="S41" i="7"/>
  <c r="R40" i="7"/>
  <c r="R39" i="7" s="1"/>
  <c r="R11" i="5" s="1"/>
  <c r="S17" i="3"/>
  <c r="T5" i="3"/>
  <c r="S17" i="4"/>
  <c r="R19" i="4"/>
  <c r="R24" i="4" s="1"/>
  <c r="AC21" i="4"/>
  <c r="AC27" i="5"/>
  <c r="AJ27" i="5"/>
  <c r="AB27" i="5"/>
  <c r="AH27" i="5"/>
  <c r="Z27" i="5"/>
  <c r="AG27" i="5"/>
  <c r="Y27" i="5"/>
  <c r="AA27" i="5"/>
  <c r="AI27" i="5"/>
  <c r="AF27" i="5"/>
  <c r="AE27" i="5"/>
  <c r="AD27" i="5"/>
  <c r="D58" i="6"/>
  <c r="W17" i="6"/>
  <c r="V18" i="6"/>
  <c r="G12" i="6"/>
  <c r="F19" i="6"/>
  <c r="O24" i="5"/>
  <c r="P24" i="5" s="1"/>
  <c r="L28" i="5"/>
  <c r="L29" i="5" s="1"/>
  <c r="AP15" i="3"/>
  <c r="AP27" i="3" s="1"/>
  <c r="Q30" i="3" l="1"/>
  <c r="AW15" i="4"/>
  <c r="AV21" i="4"/>
  <c r="C48" i="5"/>
  <c r="R29" i="3"/>
  <c r="R8" i="5" s="1"/>
  <c r="R9" i="5"/>
  <c r="R37" i="4"/>
  <c r="G19" i="6"/>
  <c r="H12" i="6"/>
  <c r="T13" i="3"/>
  <c r="S25" i="3"/>
  <c r="AI26" i="5"/>
  <c r="AA26" i="5"/>
  <c r="AH26" i="5"/>
  <c r="Z26" i="5"/>
  <c r="AF26" i="5"/>
  <c r="AE26" i="5"/>
  <c r="Y26" i="5"/>
  <c r="AJ26" i="5"/>
  <c r="AG26" i="5"/>
  <c r="AD26" i="5"/>
  <c r="AC26" i="5"/>
  <c r="AB26" i="5"/>
  <c r="E58" i="6"/>
  <c r="S18" i="3"/>
  <c r="T7" i="3"/>
  <c r="AD21" i="4"/>
  <c r="T17" i="4"/>
  <c r="AQ15" i="3"/>
  <c r="AQ27" i="3" s="1"/>
  <c r="R38" i="4"/>
  <c r="S19" i="4"/>
  <c r="Q24" i="5"/>
  <c r="S18" i="4"/>
  <c r="T17" i="3"/>
  <c r="U5" i="3"/>
  <c r="X17" i="6"/>
  <c r="W18" i="6"/>
  <c r="T41" i="7"/>
  <c r="S40" i="7"/>
  <c r="S39" i="7" s="1"/>
  <c r="S11" i="5" s="1"/>
  <c r="C47" i="5" l="1"/>
  <c r="R30" i="3"/>
  <c r="AX15" i="4"/>
  <c r="AW21" i="4"/>
  <c r="S24" i="4"/>
  <c r="S9" i="5" s="1"/>
  <c r="R12" i="5"/>
  <c r="R23" i="5" s="1"/>
  <c r="R28" i="5" s="1"/>
  <c r="R29" i="5" s="1"/>
  <c r="S29" i="3"/>
  <c r="S8" i="5" s="1"/>
  <c r="T18" i="3"/>
  <c r="T29" i="3" s="1"/>
  <c r="T8" i="5" s="1"/>
  <c r="U7" i="3"/>
  <c r="U17" i="4"/>
  <c r="I12" i="6"/>
  <c r="H19" i="6"/>
  <c r="C59" i="6"/>
  <c r="T19" i="4"/>
  <c r="U41" i="7"/>
  <c r="T40" i="7"/>
  <c r="T39" i="7" s="1"/>
  <c r="T11" i="5" s="1"/>
  <c r="T18" i="4"/>
  <c r="T25" i="3"/>
  <c r="U13" i="3"/>
  <c r="Y17" i="6"/>
  <c r="X18" i="6"/>
  <c r="AE21" i="4"/>
  <c r="U17" i="3"/>
  <c r="V5" i="3"/>
  <c r="AR15" i="3"/>
  <c r="AR27" i="3" s="1"/>
  <c r="AY15" i="4" l="1"/>
  <c r="AX21" i="4"/>
  <c r="S30" i="3"/>
  <c r="R24" i="5"/>
  <c r="S37" i="4"/>
  <c r="S38" i="4" s="1"/>
  <c r="S12" i="5"/>
  <c r="S23" i="5" s="1"/>
  <c r="S28" i="5" s="1"/>
  <c r="S29" i="5" s="1"/>
  <c r="T24" i="4"/>
  <c r="T9" i="5" s="1"/>
  <c r="T12" i="5" s="1"/>
  <c r="T23" i="5" s="1"/>
  <c r="T28" i="5" s="1"/>
  <c r="T29" i="5" s="1"/>
  <c r="T37" i="4"/>
  <c r="T38" i="4" s="1"/>
  <c r="U25" i="3"/>
  <c r="V13" i="3"/>
  <c r="U19" i="4"/>
  <c r="Z17" i="6"/>
  <c r="Y18" i="6"/>
  <c r="U18" i="4"/>
  <c r="T30" i="3"/>
  <c r="AS27" i="5"/>
  <c r="AK27" i="5"/>
  <c r="AR27" i="5"/>
  <c r="AP27" i="5"/>
  <c r="AO27" i="5"/>
  <c r="AQ27" i="5"/>
  <c r="AN27" i="5"/>
  <c r="AM27" i="5"/>
  <c r="AL27" i="5"/>
  <c r="AV27" i="5"/>
  <c r="AU27" i="5"/>
  <c r="AT27" i="5"/>
  <c r="D59" i="6"/>
  <c r="AS15" i="3"/>
  <c r="AS27" i="3" s="1"/>
  <c r="J12" i="6"/>
  <c r="I19" i="6"/>
  <c r="W5" i="3"/>
  <c r="V17" i="3"/>
  <c r="AF21" i="4"/>
  <c r="V7" i="3"/>
  <c r="U18" i="3"/>
  <c r="U29" i="3" s="1"/>
  <c r="U8" i="5" s="1"/>
  <c r="U40" i="7"/>
  <c r="U39" i="7" s="1"/>
  <c r="U11" i="5" s="1"/>
  <c r="V41" i="7"/>
  <c r="V17" i="4"/>
  <c r="S24" i="5" l="1"/>
  <c r="T24" i="5" s="1"/>
  <c r="D48" i="5"/>
  <c r="AZ15" i="4"/>
  <c r="AY21" i="4"/>
  <c r="U24" i="4"/>
  <c r="U9" i="5"/>
  <c r="U12" i="5" s="1"/>
  <c r="U23" i="5" s="1"/>
  <c r="U37" i="4"/>
  <c r="U38" i="4" s="1"/>
  <c r="AG21" i="4"/>
  <c r="W41" i="7"/>
  <c r="V40" i="7"/>
  <c r="V39" i="7" s="1"/>
  <c r="V11" i="5" s="1"/>
  <c r="AQ26" i="5"/>
  <c r="AP26" i="5"/>
  <c r="AV26" i="5"/>
  <c r="AN26" i="5"/>
  <c r="AU26" i="5"/>
  <c r="AM26" i="5"/>
  <c r="AO26" i="5"/>
  <c r="AL26" i="5"/>
  <c r="AK26" i="5"/>
  <c r="AR26" i="5"/>
  <c r="AT26" i="5"/>
  <c r="AS26" i="5"/>
  <c r="E59" i="6"/>
  <c r="V25" i="3"/>
  <c r="W13" i="3"/>
  <c r="V18" i="4"/>
  <c r="AT15" i="3"/>
  <c r="AT27" i="3" s="1"/>
  <c r="AA17" i="6"/>
  <c r="Z18" i="6"/>
  <c r="U30" i="3"/>
  <c r="W7" i="3"/>
  <c r="V18" i="3"/>
  <c r="V29" i="3" s="1"/>
  <c r="V8" i="5" s="1"/>
  <c r="J19" i="6"/>
  <c r="K12" i="6"/>
  <c r="W17" i="4"/>
  <c r="X5" i="3"/>
  <c r="W17" i="3"/>
  <c r="V19" i="4"/>
  <c r="BA15" i="4" l="1"/>
  <c r="AZ21" i="4"/>
  <c r="D47" i="5"/>
  <c r="V24" i="4"/>
  <c r="V9" i="5" s="1"/>
  <c r="V12" i="5" s="1"/>
  <c r="V23" i="5" s="1"/>
  <c r="V28" i="5" s="1"/>
  <c r="V29" i="5" s="1"/>
  <c r="U28" i="5"/>
  <c r="U29" i="5" s="1"/>
  <c r="U24" i="5"/>
  <c r="Y5" i="3"/>
  <c r="X17" i="3"/>
  <c r="X17" i="4"/>
  <c r="AB17" i="6"/>
  <c r="AA18" i="6"/>
  <c r="W40" i="7"/>
  <c r="W39" i="7" s="1"/>
  <c r="W11" i="5" s="1"/>
  <c r="X41" i="7"/>
  <c r="W25" i="3"/>
  <c r="X13" i="3"/>
  <c r="K19" i="6"/>
  <c r="L12" i="6"/>
  <c r="AU15" i="3"/>
  <c r="AU27" i="3" s="1"/>
  <c r="C60" i="6"/>
  <c r="W19" i="4"/>
  <c r="X7" i="3"/>
  <c r="W18" i="3"/>
  <c r="W18" i="4"/>
  <c r="AH21" i="4"/>
  <c r="V30" i="3"/>
  <c r="V37" i="4" l="1"/>
  <c r="V38" i="4" s="1"/>
  <c r="BB15" i="4"/>
  <c r="BA21" i="4"/>
  <c r="W24" i="4"/>
  <c r="W9" i="5" s="1"/>
  <c r="V24" i="5"/>
  <c r="W29" i="3"/>
  <c r="W8" i="5" s="1"/>
  <c r="D60" i="6"/>
  <c r="BA27" i="5"/>
  <c r="BH27" i="5"/>
  <c r="AZ27" i="5"/>
  <c r="BF27" i="5"/>
  <c r="AX27" i="5"/>
  <c r="BE27" i="5"/>
  <c r="AW27" i="5"/>
  <c r="E48" i="5" s="1"/>
  <c r="BG27" i="5"/>
  <c r="BD27" i="5"/>
  <c r="BC27" i="5"/>
  <c r="BB27" i="5"/>
  <c r="AY27" i="5"/>
  <c r="X25" i="3"/>
  <c r="Y13" i="3"/>
  <c r="Y17" i="3"/>
  <c r="Z5" i="3"/>
  <c r="X18" i="3"/>
  <c r="X29" i="3" s="1"/>
  <c r="X8" i="5" s="1"/>
  <c r="Y7" i="3"/>
  <c r="X18" i="4"/>
  <c r="Y17" i="4"/>
  <c r="X40" i="7"/>
  <c r="X39" i="7" s="1"/>
  <c r="X11" i="5" s="1"/>
  <c r="Y41" i="7"/>
  <c r="AV15" i="3"/>
  <c r="AV27" i="3" s="1"/>
  <c r="L19" i="6"/>
  <c r="M12" i="6"/>
  <c r="AC17" i="6"/>
  <c r="AB18" i="6"/>
  <c r="AI21" i="4"/>
  <c r="X19" i="4"/>
  <c r="X24" i="4"/>
  <c r="BC15" i="4" l="1"/>
  <c r="BB21" i="4"/>
  <c r="W30" i="3"/>
  <c r="W37" i="4"/>
  <c r="W38" i="4" s="1"/>
  <c r="W12" i="5"/>
  <c r="W23" i="5" s="1"/>
  <c r="W28" i="5" s="1"/>
  <c r="W29" i="5" s="1"/>
  <c r="Y40" i="7"/>
  <c r="Y39" i="7" s="1"/>
  <c r="Y11" i="5" s="1"/>
  <c r="Z41" i="7"/>
  <c r="AD17" i="6"/>
  <c r="AC18" i="6"/>
  <c r="Z17" i="4"/>
  <c r="Z17" i="3"/>
  <c r="AA5" i="3"/>
  <c r="Y25" i="3"/>
  <c r="Z13" i="3"/>
  <c r="BG26" i="5"/>
  <c r="AY26" i="5"/>
  <c r="BF26" i="5"/>
  <c r="AX26" i="5"/>
  <c r="BD26" i="5"/>
  <c r="BC26" i="5"/>
  <c r="BE26" i="5"/>
  <c r="BB26" i="5"/>
  <c r="BA26" i="5"/>
  <c r="AZ26" i="5"/>
  <c r="AW26" i="5"/>
  <c r="BH26" i="5"/>
  <c r="E60" i="6"/>
  <c r="Y18" i="3"/>
  <c r="Y29" i="3" s="1"/>
  <c r="Y8" i="5" s="1"/>
  <c r="Z7" i="3"/>
  <c r="M19" i="6"/>
  <c r="N12" i="6"/>
  <c r="Y19" i="4"/>
  <c r="AW15" i="3"/>
  <c r="AW27" i="3" s="1"/>
  <c r="X9" i="5"/>
  <c r="X12" i="5" s="1"/>
  <c r="X23" i="5" s="1"/>
  <c r="X37" i="4"/>
  <c r="X30" i="3"/>
  <c r="AJ21" i="4"/>
  <c r="Y18" i="4"/>
  <c r="X38" i="4" l="1"/>
  <c r="BD15" i="4"/>
  <c r="BC21" i="4"/>
  <c r="W24" i="5"/>
  <c r="X24" i="5" s="1"/>
  <c r="Y24" i="4"/>
  <c r="Y9" i="5" s="1"/>
  <c r="Y12" i="5" s="1"/>
  <c r="Y23" i="5" s="1"/>
  <c r="Y28" i="5" s="1"/>
  <c r="Y29" i="5" s="1"/>
  <c r="Y37" i="4"/>
  <c r="Y38" i="4" s="1"/>
  <c r="X28" i="5"/>
  <c r="X29" i="5" s="1"/>
  <c r="AX15" i="3"/>
  <c r="AX27" i="3" s="1"/>
  <c r="AK21" i="4"/>
  <c r="AA17" i="4"/>
  <c r="AE17" i="6"/>
  <c r="AD18" i="6"/>
  <c r="O12" i="6"/>
  <c r="N19" i="6"/>
  <c r="E47" i="5"/>
  <c r="C61" i="6"/>
  <c r="Y30" i="3"/>
  <c r="Z40" i="7"/>
  <c r="Z39" i="7" s="1"/>
  <c r="AA41" i="7"/>
  <c r="Z18" i="3"/>
  <c r="AA7" i="3"/>
  <c r="AA17" i="3"/>
  <c r="AB5" i="3"/>
  <c r="Z19" i="4"/>
  <c r="Z18" i="4"/>
  <c r="Z25" i="3"/>
  <c r="AA13" i="3"/>
  <c r="Z29" i="3"/>
  <c r="Z8" i="5" s="1"/>
  <c r="BE15" i="4" l="1"/>
  <c r="BD21" i="4"/>
  <c r="Z24" i="4"/>
  <c r="Z37" i="4" s="1"/>
  <c r="Z38" i="4" s="1"/>
  <c r="C38" i="5" s="1"/>
  <c r="Z9" i="5"/>
  <c r="AL21" i="4"/>
  <c r="AB13" i="3"/>
  <c r="AA25" i="3"/>
  <c r="AF17" i="6"/>
  <c r="AE18" i="6"/>
  <c r="AY15" i="3"/>
  <c r="AY27" i="3" s="1"/>
  <c r="AB17" i="3"/>
  <c r="AC5" i="3"/>
  <c r="AA18" i="3"/>
  <c r="AB7" i="3"/>
  <c r="BQ27" i="5"/>
  <c r="BI27" i="5"/>
  <c r="BP27" i="5"/>
  <c r="BN27" i="5"/>
  <c r="BM27" i="5"/>
  <c r="BT27" i="5"/>
  <c r="BS27" i="5"/>
  <c r="BR27" i="5"/>
  <c r="BO27" i="5"/>
  <c r="BJ27" i="5"/>
  <c r="BL27" i="5"/>
  <c r="BK27" i="5"/>
  <c r="D61" i="6"/>
  <c r="AB17" i="4"/>
  <c r="Z30" i="3"/>
  <c r="C37" i="5" s="1"/>
  <c r="Y24" i="5"/>
  <c r="AA18" i="4"/>
  <c r="AA19" i="4"/>
  <c r="AB41" i="7"/>
  <c r="AA40" i="7"/>
  <c r="AA39" i="7" s="1"/>
  <c r="Z11" i="5"/>
  <c r="Z37" i="7"/>
  <c r="C39" i="5" s="1"/>
  <c r="O19" i="6"/>
  <c r="P12" i="6"/>
  <c r="C41" i="5"/>
  <c r="G48" i="5" l="1"/>
  <c r="BF15" i="4"/>
  <c r="BE21" i="4"/>
  <c r="Z12" i="5"/>
  <c r="Z23" i="5" s="1"/>
  <c r="Z28" i="5" s="1"/>
  <c r="Z29" i="5" s="1"/>
  <c r="AA24" i="4"/>
  <c r="AA9" i="5" s="1"/>
  <c r="AA29" i="3"/>
  <c r="AA8" i="5" s="1"/>
  <c r="AG17" i="6"/>
  <c r="AF18" i="6"/>
  <c r="Q12" i="6"/>
  <c r="P19" i="6"/>
  <c r="AB18" i="4"/>
  <c r="F48" i="5"/>
  <c r="AB18" i="3"/>
  <c r="AC7" i="3"/>
  <c r="AC17" i="3"/>
  <c r="AD5" i="3"/>
  <c r="AB25" i="3"/>
  <c r="AB29" i="3" s="1"/>
  <c r="AB8" i="5" s="1"/>
  <c r="AC13" i="3"/>
  <c r="AC17" i="4"/>
  <c r="AZ15" i="3"/>
  <c r="AZ27" i="3" s="1"/>
  <c r="C40" i="5"/>
  <c r="C49" i="5" s="1"/>
  <c r="BO26" i="5"/>
  <c r="BN26" i="5"/>
  <c r="BT26" i="5"/>
  <c r="BL26" i="5"/>
  <c r="BS26" i="5"/>
  <c r="BK26" i="5"/>
  <c r="BR26" i="5"/>
  <c r="BQ26" i="5"/>
  <c r="BP26" i="5"/>
  <c r="BM26" i="5"/>
  <c r="BJ26" i="5"/>
  <c r="BI26" i="5"/>
  <c r="E61" i="6"/>
  <c r="AA11" i="5"/>
  <c r="AC41" i="7"/>
  <c r="AB40" i="7"/>
  <c r="AB39" i="7" s="1"/>
  <c r="AB11" i="5" s="1"/>
  <c r="AB19" i="4"/>
  <c r="Z24" i="5" l="1"/>
  <c r="BG15" i="4"/>
  <c r="BF21" i="4"/>
  <c r="AA37" i="4"/>
  <c r="AA38" i="4" s="1"/>
  <c r="G47" i="5"/>
  <c r="AB24" i="4"/>
  <c r="AB37" i="4" s="1"/>
  <c r="AB38" i="4" s="1"/>
  <c r="AA30" i="3"/>
  <c r="AB30" i="3" s="1"/>
  <c r="AB9" i="5"/>
  <c r="AB12" i="5" s="1"/>
  <c r="AB23" i="5" s="1"/>
  <c r="AB28" i="5" s="1"/>
  <c r="AB29" i="5" s="1"/>
  <c r="R12" i="6"/>
  <c r="Q19" i="6"/>
  <c r="AC19" i="4"/>
  <c r="BA15" i="3"/>
  <c r="BA27" i="3" s="1"/>
  <c r="AE5" i="3"/>
  <c r="AD17" i="3"/>
  <c r="AH17" i="6"/>
  <c r="AG18" i="6"/>
  <c r="AC25" i="3"/>
  <c r="AD13" i="3"/>
  <c r="C62" i="6"/>
  <c r="D62" i="6" s="1"/>
  <c r="E62" i="6" s="1"/>
  <c r="F47" i="5"/>
  <c r="AD17" i="4"/>
  <c r="AD7" i="3"/>
  <c r="AC18" i="3"/>
  <c r="AD41" i="7"/>
  <c r="AC40" i="7"/>
  <c r="AC39" i="7" s="1"/>
  <c r="AC18" i="4"/>
  <c r="AA12" i="5"/>
  <c r="AA23" i="5" s="1"/>
  <c r="AA28" i="5" s="1"/>
  <c r="AA29" i="5" s="1"/>
  <c r="BH15" i="4" l="1"/>
  <c r="BG21" i="4"/>
  <c r="AC24" i="4"/>
  <c r="AC9" i="5" s="1"/>
  <c r="AC29" i="3"/>
  <c r="AC8" i="5" s="1"/>
  <c r="C63" i="6"/>
  <c r="D63" i="6" s="1"/>
  <c r="E63" i="6" s="1"/>
  <c r="AC37" i="4"/>
  <c r="AC38" i="4" s="1"/>
  <c r="AD25" i="3"/>
  <c r="AD29" i="3" s="1"/>
  <c r="AD8" i="5" s="1"/>
  <c r="AE13" i="3"/>
  <c r="AI17" i="6"/>
  <c r="AH18" i="6"/>
  <c r="R19" i="6"/>
  <c r="S12" i="6"/>
  <c r="AA24" i="5"/>
  <c r="AB24" i="5" s="1"/>
  <c r="AD19" i="4"/>
  <c r="AF5" i="3"/>
  <c r="AE17" i="3"/>
  <c r="AE41" i="7"/>
  <c r="AD40" i="7"/>
  <c r="AD39" i="7" s="1"/>
  <c r="AD11" i="5" s="1"/>
  <c r="AE7" i="3"/>
  <c r="AD18" i="3"/>
  <c r="AC30" i="3"/>
  <c r="AE17" i="4"/>
  <c r="AD18" i="4"/>
  <c r="AC11" i="5"/>
  <c r="BB15" i="3"/>
  <c r="BB27" i="3" s="1"/>
  <c r="BI15" i="4" l="1"/>
  <c r="BH21" i="4"/>
  <c r="AC12" i="5"/>
  <c r="AC23" i="5" s="1"/>
  <c r="AC28" i="5" s="1"/>
  <c r="AC29" i="5" s="1"/>
  <c r="AD24" i="4"/>
  <c r="AD9" i="5" s="1"/>
  <c r="AD12" i="5" s="1"/>
  <c r="AD23" i="5" s="1"/>
  <c r="AD28" i="5" s="1"/>
  <c r="AD29" i="5" s="1"/>
  <c r="C64" i="6"/>
  <c r="D64" i="6" s="1"/>
  <c r="E64" i="6" s="1"/>
  <c r="AE19" i="4"/>
  <c r="AF7" i="3"/>
  <c r="AE18" i="3"/>
  <c r="AF41" i="7"/>
  <c r="AE40" i="7"/>
  <c r="AE39" i="7" s="1"/>
  <c r="AF17" i="3"/>
  <c r="AG5" i="3"/>
  <c r="T12" i="6"/>
  <c r="S19" i="6"/>
  <c r="AE25" i="3"/>
  <c r="AF13" i="3"/>
  <c r="AE18" i="4"/>
  <c r="BC15" i="3"/>
  <c r="BC27" i="3" s="1"/>
  <c r="AD30" i="3"/>
  <c r="AF17" i="4"/>
  <c r="AJ17" i="6"/>
  <c r="AI18" i="6"/>
  <c r="BJ15" i="4" l="1"/>
  <c r="BI21" i="4"/>
  <c r="AC24" i="5"/>
  <c r="AD24" i="5" s="1"/>
  <c r="AD37" i="4"/>
  <c r="AD38" i="4" s="1"/>
  <c r="AE24" i="4"/>
  <c r="AE37" i="4" s="1"/>
  <c r="AE29" i="3"/>
  <c r="AE8" i="5" s="1"/>
  <c r="C65" i="6"/>
  <c r="D65" i="6" s="1"/>
  <c r="E65" i="6" s="1"/>
  <c r="AE9" i="5"/>
  <c r="AJ18" i="6"/>
  <c r="AK17" i="6"/>
  <c r="AG17" i="3"/>
  <c r="AH5" i="3"/>
  <c r="AF18" i="4"/>
  <c r="AF24" i="4" s="1"/>
  <c r="AE11" i="5"/>
  <c r="AF19" i="4"/>
  <c r="BD15" i="3"/>
  <c r="BD27" i="3" s="1"/>
  <c r="AF40" i="7"/>
  <c r="AF39" i="7" s="1"/>
  <c r="AF11" i="5" s="1"/>
  <c r="AG41" i="7"/>
  <c r="AF18" i="3"/>
  <c r="AF29" i="3" s="1"/>
  <c r="AF8" i="5" s="1"/>
  <c r="AG7" i="3"/>
  <c r="T19" i="6"/>
  <c r="U12" i="6"/>
  <c r="AG17" i="4"/>
  <c r="AG13" i="3"/>
  <c r="AF25" i="3"/>
  <c r="AE30" i="3" l="1"/>
  <c r="BK15" i="4"/>
  <c r="BJ21" i="4"/>
  <c r="AE38" i="4"/>
  <c r="AE12" i="5"/>
  <c r="AE23" i="5" s="1"/>
  <c r="AE28" i="5" s="1"/>
  <c r="AE29" i="5" s="1"/>
  <c r="C66" i="6"/>
  <c r="D66" i="6" s="1"/>
  <c r="E66" i="6" s="1"/>
  <c r="AF37" i="4"/>
  <c r="AF38" i="4" s="1"/>
  <c r="AF9" i="5"/>
  <c r="AF12" i="5" s="1"/>
  <c r="AF23" i="5" s="1"/>
  <c r="AF28" i="5" s="1"/>
  <c r="AF29" i="5" s="1"/>
  <c r="AG25" i="3"/>
  <c r="AH13" i="3"/>
  <c r="AG19" i="4"/>
  <c r="AG40" i="7"/>
  <c r="AG39" i="7" s="1"/>
  <c r="AG11" i="5" s="1"/>
  <c r="AH41" i="7"/>
  <c r="AL17" i="6"/>
  <c r="AK18" i="6"/>
  <c r="BE15" i="3"/>
  <c r="BE27" i="3" s="1"/>
  <c r="AF30" i="3"/>
  <c r="AG18" i="3"/>
  <c r="AH7" i="3"/>
  <c r="AG18" i="4"/>
  <c r="AH17" i="4"/>
  <c r="U19" i="6"/>
  <c r="V12" i="6"/>
  <c r="AH17" i="3"/>
  <c r="AI5" i="3"/>
  <c r="AG24" i="4" l="1"/>
  <c r="BL15" i="4"/>
  <c r="BK21" i="4"/>
  <c r="AE24" i="5"/>
  <c r="AG29" i="3"/>
  <c r="AG8" i="5" s="1"/>
  <c r="AG30" i="3"/>
  <c r="AH18" i="3"/>
  <c r="AI7" i="3"/>
  <c r="BF15" i="3"/>
  <c r="BF27" i="3" s="1"/>
  <c r="AG37" i="4"/>
  <c r="AG38" i="4" s="1"/>
  <c r="AG9" i="5"/>
  <c r="W12" i="6"/>
  <c r="V19" i="6"/>
  <c r="AI17" i="4"/>
  <c r="AH19" i="4"/>
  <c r="AF24" i="5"/>
  <c r="AH18" i="4"/>
  <c r="AM17" i="6"/>
  <c r="AL18" i="6"/>
  <c r="AH40" i="7"/>
  <c r="AH39" i="7" s="1"/>
  <c r="AH11" i="5" s="1"/>
  <c r="AI41" i="7"/>
  <c r="AI17" i="3"/>
  <c r="AJ5" i="3"/>
  <c r="AH25" i="3"/>
  <c r="AH29" i="3" s="1"/>
  <c r="AH8" i="5" s="1"/>
  <c r="AI13" i="3"/>
  <c r="BM15" i="4" l="1"/>
  <c r="BL21" i="4"/>
  <c r="AH24" i="4"/>
  <c r="AG12" i="5"/>
  <c r="AG23" i="5" s="1"/>
  <c r="AG28" i="5" s="1"/>
  <c r="AG29" i="5" s="1"/>
  <c r="AJ13" i="3"/>
  <c r="AI25" i="3"/>
  <c r="AI18" i="3"/>
  <c r="AI29" i="3" s="1"/>
  <c r="AI8" i="5" s="1"/>
  <c r="AJ7" i="3"/>
  <c r="BG15" i="3"/>
  <c r="BG27" i="3" s="1"/>
  <c r="AJ17" i="3"/>
  <c r="AK5" i="3"/>
  <c r="W19" i="6"/>
  <c r="X12" i="6"/>
  <c r="AH37" i="4"/>
  <c r="AH38" i="4" s="1"/>
  <c r="AH9" i="5"/>
  <c r="AH12" i="5" s="1"/>
  <c r="AH23" i="5" s="1"/>
  <c r="AH28" i="5" s="1"/>
  <c r="AH29" i="5" s="1"/>
  <c r="AI18" i="4"/>
  <c r="AI19" i="4"/>
  <c r="AH30" i="3"/>
  <c r="AJ41" i="7"/>
  <c r="AI40" i="7"/>
  <c r="AI39" i="7" s="1"/>
  <c r="AI11" i="5" s="1"/>
  <c r="AN17" i="6"/>
  <c r="AM18" i="6"/>
  <c r="AJ17" i="4"/>
  <c r="BN15" i="4" l="1"/>
  <c r="BM21" i="4"/>
  <c r="AG24" i="5"/>
  <c r="AI24" i="4"/>
  <c r="AI9" i="5"/>
  <c r="AI12" i="5" s="1"/>
  <c r="AI23" i="5" s="1"/>
  <c r="AI28" i="5" s="1"/>
  <c r="AI29" i="5" s="1"/>
  <c r="AI37" i="4"/>
  <c r="AI38" i="4"/>
  <c r="AH24" i="5"/>
  <c r="AJ18" i="3"/>
  <c r="AK7" i="3"/>
  <c r="AJ40" i="7"/>
  <c r="AJ39" i="7" s="1"/>
  <c r="AJ11" i="5" s="1"/>
  <c r="AK41" i="7"/>
  <c r="Y12" i="6"/>
  <c r="X19" i="6"/>
  <c r="AI30" i="3"/>
  <c r="AO17" i="6"/>
  <c r="AN18" i="6"/>
  <c r="AK17" i="3"/>
  <c r="AL5" i="3"/>
  <c r="AJ25" i="3"/>
  <c r="AK13" i="3"/>
  <c r="AK17" i="4"/>
  <c r="BH15" i="3"/>
  <c r="BH27" i="3" s="1"/>
  <c r="AJ18" i="4"/>
  <c r="AJ29" i="3" l="1"/>
  <c r="AJ8" i="5" s="1"/>
  <c r="BO15" i="4"/>
  <c r="BN21" i="4"/>
  <c r="AI24" i="5"/>
  <c r="AJ24" i="4"/>
  <c r="AJ9" i="5" s="1"/>
  <c r="BI15" i="3"/>
  <c r="BI27" i="3" s="1"/>
  <c r="AP17" i="6"/>
  <c r="AO18" i="6"/>
  <c r="AK18" i="4"/>
  <c r="AJ30" i="3"/>
  <c r="AL17" i="4"/>
  <c r="AK19" i="4"/>
  <c r="AK25" i="3"/>
  <c r="AL13" i="3"/>
  <c r="Z12" i="6"/>
  <c r="Y19" i="6"/>
  <c r="AM5" i="3"/>
  <c r="AL17" i="3"/>
  <c r="AL7" i="3"/>
  <c r="AK18" i="3"/>
  <c r="AK29" i="3" s="1"/>
  <c r="AK8" i="5" s="1"/>
  <c r="AK40" i="7"/>
  <c r="AK39" i="7" s="1"/>
  <c r="AK11" i="5" s="1"/>
  <c r="AL41" i="7"/>
  <c r="AJ37" i="4" l="1"/>
  <c r="AJ38" i="4" s="1"/>
  <c r="AJ12" i="5"/>
  <c r="AJ23" i="5" s="1"/>
  <c r="AJ28" i="5" s="1"/>
  <c r="AJ29" i="5" s="1"/>
  <c r="BP15" i="4"/>
  <c r="BO21" i="4"/>
  <c r="AK24" i="4"/>
  <c r="AK9" i="5" s="1"/>
  <c r="AK12" i="5" s="1"/>
  <c r="AK23" i="5" s="1"/>
  <c r="AK28" i="5" s="1"/>
  <c r="AK29" i="5" s="1"/>
  <c r="AN5" i="3"/>
  <c r="AM17" i="3"/>
  <c r="AM41" i="7"/>
  <c r="AL40" i="7"/>
  <c r="AL39" i="7" s="1"/>
  <c r="AQ17" i="6"/>
  <c r="AP18" i="6"/>
  <c r="AM17" i="4"/>
  <c r="BJ15" i="3"/>
  <c r="BJ27" i="3" s="1"/>
  <c r="AK30" i="3"/>
  <c r="Z19" i="6"/>
  <c r="AA12" i="6"/>
  <c r="AM13" i="3"/>
  <c r="AL25" i="3"/>
  <c r="AM7" i="3"/>
  <c r="AL18" i="3"/>
  <c r="AL29" i="3" s="1"/>
  <c r="AL8" i="5" s="1"/>
  <c r="AL19" i="4"/>
  <c r="AL18" i="4"/>
  <c r="AJ24" i="5" l="1"/>
  <c r="AK24" i="5" s="1"/>
  <c r="AL24" i="4"/>
  <c r="AK37" i="4"/>
  <c r="AK38" i="4" s="1"/>
  <c r="BQ15" i="4"/>
  <c r="BP21" i="4"/>
  <c r="AR17" i="6"/>
  <c r="AQ18" i="6"/>
  <c r="AL9" i="5"/>
  <c r="AL37" i="4"/>
  <c r="BK15" i="3"/>
  <c r="BK27" i="3" s="1"/>
  <c r="AL11" i="5"/>
  <c r="AL37" i="7"/>
  <c r="D39" i="5" s="1"/>
  <c r="AN41" i="7"/>
  <c r="AM40" i="7"/>
  <c r="AM39" i="7" s="1"/>
  <c r="AM25" i="3"/>
  <c r="AN13" i="3"/>
  <c r="AM18" i="4"/>
  <c r="AM19" i="4"/>
  <c r="AB12" i="6"/>
  <c r="AA19" i="6"/>
  <c r="AN17" i="4"/>
  <c r="AO5" i="3"/>
  <c r="AN17" i="3"/>
  <c r="AN7" i="3"/>
  <c r="AM18" i="3"/>
  <c r="AL30" i="3"/>
  <c r="D37" i="5" s="1"/>
  <c r="AL38" i="4" l="1"/>
  <c r="D38" i="5" s="1"/>
  <c r="BR15" i="4"/>
  <c r="BQ21" i="4"/>
  <c r="AM29" i="3"/>
  <c r="AL12" i="5"/>
  <c r="AL23" i="5" s="1"/>
  <c r="AL28" i="5" s="1"/>
  <c r="AL29" i="5" s="1"/>
  <c r="AM24" i="4"/>
  <c r="AM9" i="5" s="1"/>
  <c r="AM8" i="5"/>
  <c r="AM30" i="3"/>
  <c r="D40" i="5"/>
  <c r="AN18" i="4"/>
  <c r="AN25" i="3"/>
  <c r="AO13" i="3"/>
  <c r="AO17" i="4"/>
  <c r="AM11" i="5"/>
  <c r="BL15" i="3"/>
  <c r="BL27" i="3" s="1"/>
  <c r="AN18" i="3"/>
  <c r="AO7" i="3"/>
  <c r="AO17" i="3"/>
  <c r="AP5" i="3"/>
  <c r="AO41" i="7"/>
  <c r="AN40" i="7"/>
  <c r="AN39" i="7" s="1"/>
  <c r="AN11" i="5" s="1"/>
  <c r="AS17" i="6"/>
  <c r="AR18" i="6"/>
  <c r="AC12" i="6"/>
  <c r="AB19" i="6"/>
  <c r="AN19" i="4"/>
  <c r="D45" i="5" l="1"/>
  <c r="D49" i="5" s="1"/>
  <c r="D50" i="5" s="1"/>
  <c r="B52" i="5" s="1"/>
  <c r="AN29" i="3"/>
  <c r="AN8" i="5" s="1"/>
  <c r="BS15" i="4"/>
  <c r="BR21" i="4"/>
  <c r="AL24" i="5"/>
  <c r="AN24" i="4"/>
  <c r="AM37" i="4"/>
  <c r="AM38" i="4" s="1"/>
  <c r="AN37" i="4"/>
  <c r="AN38" i="4" s="1"/>
  <c r="AN9" i="5"/>
  <c r="AN12" i="5" s="1"/>
  <c r="AN23" i="5" s="1"/>
  <c r="AN28" i="5" s="1"/>
  <c r="AN29" i="5" s="1"/>
  <c r="AO19" i="4"/>
  <c r="AP17" i="3"/>
  <c r="AQ5" i="3"/>
  <c r="BM15" i="3"/>
  <c r="BM27" i="3" s="1"/>
  <c r="AO18" i="4"/>
  <c r="AP17" i="4"/>
  <c r="AN30" i="3"/>
  <c r="AM12" i="5"/>
  <c r="AM23" i="5" s="1"/>
  <c r="AM28" i="5" s="1"/>
  <c r="AM29" i="5" s="1"/>
  <c r="AP41" i="7"/>
  <c r="AO40" i="7"/>
  <c r="AO39" i="7" s="1"/>
  <c r="AO11" i="5" s="1"/>
  <c r="AD12" i="6"/>
  <c r="AC19" i="6"/>
  <c r="AO18" i="3"/>
  <c r="AO29" i="3" s="1"/>
  <c r="AO8" i="5" s="1"/>
  <c r="AP7" i="3"/>
  <c r="AT17" i="6"/>
  <c r="AS18" i="6"/>
  <c r="AO25" i="3"/>
  <c r="AP13" i="3"/>
  <c r="BT15" i="4" l="1"/>
  <c r="BS21" i="4"/>
  <c r="AO24" i="4"/>
  <c r="AO9" i="5" s="1"/>
  <c r="AO12" i="5" s="1"/>
  <c r="AO23" i="5" s="1"/>
  <c r="AO28" i="5" s="1"/>
  <c r="AO29" i="5" s="1"/>
  <c r="AM24" i="5"/>
  <c r="AN24" i="5" s="1"/>
  <c r="AQ17" i="3"/>
  <c r="AR5" i="3"/>
  <c r="AO30" i="3"/>
  <c r="AE12" i="6"/>
  <c r="AD19" i="6"/>
  <c r="AU17" i="6"/>
  <c r="AT18" i="6"/>
  <c r="AQ17" i="4"/>
  <c r="AP19" i="4"/>
  <c r="AP25" i="3"/>
  <c r="AQ13" i="3"/>
  <c r="AP18" i="3"/>
  <c r="AP29" i="3" s="1"/>
  <c r="AP8" i="5" s="1"/>
  <c r="AQ7" i="3"/>
  <c r="AP40" i="7"/>
  <c r="AP39" i="7" s="1"/>
  <c r="AQ41" i="7"/>
  <c r="AP18" i="4"/>
  <c r="BN15" i="3"/>
  <c r="BN27" i="3" s="1"/>
  <c r="BU15" i="4" l="1"/>
  <c r="BT21" i="4"/>
  <c r="AO37" i="4"/>
  <c r="AO38" i="4" s="1"/>
  <c r="AP24" i="4"/>
  <c r="AP9" i="5" s="1"/>
  <c r="AP11" i="5"/>
  <c r="BO15" i="3"/>
  <c r="BO27" i="3" s="1"/>
  <c r="AR17" i="4"/>
  <c r="AP30" i="3"/>
  <c r="AR17" i="3"/>
  <c r="AS5" i="3"/>
  <c r="AQ19" i="4"/>
  <c r="AE19" i="6"/>
  <c r="AF12" i="6"/>
  <c r="AQ18" i="4"/>
  <c r="AQ24" i="4" s="1"/>
  <c r="AR13" i="3"/>
  <c r="AQ25" i="3"/>
  <c r="AQ18" i="3"/>
  <c r="AR7" i="3"/>
  <c r="AR41" i="7"/>
  <c r="AQ40" i="7"/>
  <c r="AQ39" i="7" s="1"/>
  <c r="AQ11" i="5" s="1"/>
  <c r="AO24" i="5"/>
  <c r="AV17" i="6"/>
  <c r="AU18" i="6"/>
  <c r="AQ29" i="3" l="1"/>
  <c r="AQ8" i="5" s="1"/>
  <c r="BV15" i="4"/>
  <c r="BU21" i="4"/>
  <c r="AP37" i="4"/>
  <c r="AP38" i="4" s="1"/>
  <c r="AP12" i="5"/>
  <c r="AP23" i="5" s="1"/>
  <c r="AP28" i="5" s="1"/>
  <c r="AP29" i="5" s="1"/>
  <c r="AQ9" i="5"/>
  <c r="AQ37" i="4"/>
  <c r="AQ12" i="5"/>
  <c r="AQ23" i="5" s="1"/>
  <c r="AQ28" i="5" s="1"/>
  <c r="AQ29" i="5" s="1"/>
  <c r="AR19" i="4"/>
  <c r="AS17" i="3"/>
  <c r="AT5" i="3"/>
  <c r="AW17" i="6"/>
  <c r="AV18" i="6"/>
  <c r="AR40" i="7"/>
  <c r="AR39" i="7" s="1"/>
  <c r="AR11" i="5" s="1"/>
  <c r="AS41" i="7"/>
  <c r="AR18" i="4"/>
  <c r="AR18" i="3"/>
  <c r="AS7" i="3"/>
  <c r="AQ30" i="3"/>
  <c r="BP15" i="3"/>
  <c r="BP27" i="3" s="1"/>
  <c r="AR25" i="3"/>
  <c r="AS13" i="3"/>
  <c r="AG12" i="6"/>
  <c r="AF19" i="6"/>
  <c r="AS17" i="4"/>
  <c r="BW15" i="4" l="1"/>
  <c r="BV21" i="4"/>
  <c r="AP24" i="5"/>
  <c r="AQ24" i="5" s="1"/>
  <c r="AQ38" i="4"/>
  <c r="AR24" i="4"/>
  <c r="AR37" i="4" s="1"/>
  <c r="AR29" i="3"/>
  <c r="AR8" i="5" s="1"/>
  <c r="AR9" i="5"/>
  <c r="AT17" i="4"/>
  <c r="AS18" i="3"/>
  <c r="AT7" i="3"/>
  <c r="BQ15" i="3"/>
  <c r="BQ27" i="3" s="1"/>
  <c r="AX17" i="6"/>
  <c r="AW18" i="6"/>
  <c r="AH12" i="6"/>
  <c r="AG19" i="6"/>
  <c r="AS18" i="4"/>
  <c r="AS19" i="4"/>
  <c r="AS25" i="3"/>
  <c r="AS29" i="3" s="1"/>
  <c r="AS8" i="5" s="1"/>
  <c r="AT13" i="3"/>
  <c r="AS40" i="7"/>
  <c r="AS39" i="7" s="1"/>
  <c r="AS11" i="5" s="1"/>
  <c r="AT41" i="7"/>
  <c r="AU5" i="3"/>
  <c r="AT17" i="3"/>
  <c r="AR12" i="5" l="1"/>
  <c r="AR23" i="5" s="1"/>
  <c r="AR28" i="5" s="1"/>
  <c r="AR29" i="5" s="1"/>
  <c r="AR30" i="3"/>
  <c r="BX15" i="4"/>
  <c r="BW21" i="4"/>
  <c r="AS24" i="4"/>
  <c r="AR38" i="4"/>
  <c r="AS9" i="5"/>
  <c r="AS12" i="5" s="1"/>
  <c r="AS23" i="5" s="1"/>
  <c r="AS28" i="5" s="1"/>
  <c r="AS29" i="5" s="1"/>
  <c r="AS37" i="4"/>
  <c r="AV5" i="3"/>
  <c r="AU17" i="3"/>
  <c r="AU17" i="4"/>
  <c r="AT18" i="4"/>
  <c r="AT19" i="4"/>
  <c r="AY17" i="6"/>
  <c r="AX18" i="6"/>
  <c r="BR15" i="3"/>
  <c r="BR27" i="3" s="1"/>
  <c r="AT18" i="3"/>
  <c r="AU7" i="3"/>
  <c r="AT25" i="3"/>
  <c r="AU13" i="3"/>
  <c r="AH19" i="6"/>
  <c r="AI12" i="6"/>
  <c r="AU41" i="7"/>
  <c r="AT40" i="7"/>
  <c r="AT39" i="7" s="1"/>
  <c r="AT11" i="5" s="1"/>
  <c r="AS30" i="3"/>
  <c r="AR24" i="5"/>
  <c r="BY15" i="4" l="1"/>
  <c r="BX21" i="4"/>
  <c r="AS38" i="4"/>
  <c r="AS24" i="5"/>
  <c r="AT24" i="4"/>
  <c r="AT9" i="5" s="1"/>
  <c r="AT29" i="3"/>
  <c r="AT8" i="5" s="1"/>
  <c r="AT37" i="4"/>
  <c r="AT38" i="4" s="1"/>
  <c r="AU19" i="4"/>
  <c r="AV7" i="3"/>
  <c r="AU18" i="3"/>
  <c r="AU25" i="3"/>
  <c r="AU29" i="3" s="1"/>
  <c r="AU8" i="5" s="1"/>
  <c r="AV13" i="3"/>
  <c r="AU18" i="4"/>
  <c r="AV17" i="3"/>
  <c r="AW5" i="3"/>
  <c r="BS15" i="3"/>
  <c r="BS27" i="3" s="1"/>
  <c r="AZ17" i="6"/>
  <c r="AY18" i="6"/>
  <c r="AU40" i="7"/>
  <c r="AU39" i="7" s="1"/>
  <c r="AU11" i="5" s="1"/>
  <c r="AV41" i="7"/>
  <c r="AI19" i="6"/>
  <c r="AJ12" i="6"/>
  <c r="AV17" i="4"/>
  <c r="AT30" i="3" l="1"/>
  <c r="BZ15" i="4"/>
  <c r="BY21" i="4"/>
  <c r="AU24" i="4"/>
  <c r="AT12" i="5"/>
  <c r="AT23" i="5" s="1"/>
  <c r="AT24" i="5" s="1"/>
  <c r="AU30" i="3"/>
  <c r="AU9" i="5"/>
  <c r="AU12" i="5" s="1"/>
  <c r="AU23" i="5" s="1"/>
  <c r="AU28" i="5" s="1"/>
  <c r="AU29" i="5" s="1"/>
  <c r="AU37" i="4"/>
  <c r="AU38" i="4" s="1"/>
  <c r="AV18" i="3"/>
  <c r="AW7" i="3"/>
  <c r="BT15" i="3"/>
  <c r="BT27" i="3" s="1"/>
  <c r="BA17" i="6"/>
  <c r="AZ18" i="6"/>
  <c r="AJ19" i="6"/>
  <c r="AK12" i="6"/>
  <c r="AW13" i="3"/>
  <c r="AV25" i="3"/>
  <c r="AV19" i="4"/>
  <c r="AW17" i="4"/>
  <c r="AV40" i="7"/>
  <c r="AV39" i="7" s="1"/>
  <c r="AV11" i="5" s="1"/>
  <c r="AW41" i="7"/>
  <c r="AV18" i="4"/>
  <c r="AW17" i="3"/>
  <c r="AX5" i="3"/>
  <c r="CA15" i="4" l="1"/>
  <c r="BZ21" i="4"/>
  <c r="AV24" i="4"/>
  <c r="AT28" i="5"/>
  <c r="AT29" i="5" s="1"/>
  <c r="AV29" i="3"/>
  <c r="AV8" i="5" s="1"/>
  <c r="AX17" i="3"/>
  <c r="AY5" i="3"/>
  <c r="AL12" i="6"/>
  <c r="AK19" i="6"/>
  <c r="AW18" i="3"/>
  <c r="AX7" i="3"/>
  <c r="AV9" i="5"/>
  <c r="AV37" i="4"/>
  <c r="AV38" i="4" s="1"/>
  <c r="AW25" i="3"/>
  <c r="AX13" i="3"/>
  <c r="AX17" i="4"/>
  <c r="AU24" i="5"/>
  <c r="BB17" i="6"/>
  <c r="BA18" i="6"/>
  <c r="BU15" i="3"/>
  <c r="BU27" i="3" s="1"/>
  <c r="AX41" i="7"/>
  <c r="AW40" i="7"/>
  <c r="AW39" i="7" s="1"/>
  <c r="AW11" i="5" s="1"/>
  <c r="AW19" i="4"/>
  <c r="AW18" i="4"/>
  <c r="AV30" i="3" l="1"/>
  <c r="AW29" i="3"/>
  <c r="AW8" i="5" s="1"/>
  <c r="AW24" i="4"/>
  <c r="CB15" i="4"/>
  <c r="CA21" i="4"/>
  <c r="AW37" i="4"/>
  <c r="AW9" i="5"/>
  <c r="AW12" i="5" s="1"/>
  <c r="AW23" i="5" s="1"/>
  <c r="AW28" i="5" s="1"/>
  <c r="AW29" i="5" s="1"/>
  <c r="AW38" i="4"/>
  <c r="AY17" i="4"/>
  <c r="AX25" i="3"/>
  <c r="AY13" i="3"/>
  <c r="AY41" i="7"/>
  <c r="AX40" i="7"/>
  <c r="AX39" i="7" s="1"/>
  <c r="AY17" i="3"/>
  <c r="AZ5" i="3"/>
  <c r="AM12" i="6"/>
  <c r="AL19" i="6"/>
  <c r="AX18" i="4"/>
  <c r="BC17" i="6"/>
  <c r="BB18" i="6"/>
  <c r="AW30" i="3"/>
  <c r="BV15" i="3"/>
  <c r="BV27" i="3" s="1"/>
  <c r="AX19" i="4"/>
  <c r="AX18" i="3"/>
  <c r="AY7" i="3"/>
  <c r="AV12" i="5"/>
  <c r="AV23" i="5" s="1"/>
  <c r="AV28" i="5" s="1"/>
  <c r="AV29" i="5" s="1"/>
  <c r="CC15" i="4" l="1"/>
  <c r="CB21" i="4"/>
  <c r="AX24" i="4"/>
  <c r="AX37" i="4" s="1"/>
  <c r="AX38" i="4" s="1"/>
  <c r="E38" i="5" s="1"/>
  <c r="AX29" i="3"/>
  <c r="AX8" i="5" s="1"/>
  <c r="AM19" i="6"/>
  <c r="AN12" i="6"/>
  <c r="AZ17" i="4"/>
  <c r="AV24" i="5"/>
  <c r="AW24" i="5" s="1"/>
  <c r="AY18" i="3"/>
  <c r="AZ7" i="3"/>
  <c r="AZ17" i="3"/>
  <c r="BA5" i="3"/>
  <c r="AY19" i="4"/>
  <c r="AX11" i="5"/>
  <c r="AX37" i="7"/>
  <c r="E39" i="5" s="1"/>
  <c r="BD17" i="6"/>
  <c r="BC18" i="6"/>
  <c r="BW15" i="3"/>
  <c r="BW27" i="3" s="1"/>
  <c r="AZ41" i="7"/>
  <c r="AY40" i="7"/>
  <c r="AY39" i="7" s="1"/>
  <c r="AX30" i="3"/>
  <c r="E37" i="5" s="1"/>
  <c r="AY18" i="4"/>
  <c r="AY25" i="3"/>
  <c r="AZ13" i="3"/>
  <c r="CD15" i="4" l="1"/>
  <c r="CC21" i="4"/>
  <c r="AX9" i="5"/>
  <c r="AX12" i="5" s="1"/>
  <c r="AX23" i="5" s="1"/>
  <c r="AX28" i="5" s="1"/>
  <c r="AX29" i="5" s="1"/>
  <c r="AY24" i="4"/>
  <c r="E40" i="5"/>
  <c r="E49" i="5" s="1"/>
  <c r="AY29" i="3"/>
  <c r="AY8" i="5" s="1"/>
  <c r="AY9" i="5"/>
  <c r="AY37" i="4"/>
  <c r="AY38" i="4" s="1"/>
  <c r="BX15" i="3"/>
  <c r="BX27" i="3" s="1"/>
  <c r="BA41" i="7"/>
  <c r="AZ40" i="7"/>
  <c r="AZ39" i="7" s="1"/>
  <c r="AZ11" i="5" s="1"/>
  <c r="BA17" i="3"/>
  <c r="BB5" i="3"/>
  <c r="BA17" i="4"/>
  <c r="AZ18" i="4"/>
  <c r="BE17" i="6"/>
  <c r="BD18" i="6"/>
  <c r="AO12" i="6"/>
  <c r="AN19" i="6"/>
  <c r="AZ25" i="3"/>
  <c r="AZ29" i="3" s="1"/>
  <c r="AZ8" i="5" s="1"/>
  <c r="BA13" i="3"/>
  <c r="AZ18" i="3"/>
  <c r="BA7" i="3"/>
  <c r="AY11" i="5"/>
  <c r="AZ19" i="4"/>
  <c r="AX24" i="5" l="1"/>
  <c r="AY30" i="3"/>
  <c r="CE15" i="4"/>
  <c r="CD21" i="4"/>
  <c r="AZ24" i="4"/>
  <c r="AZ9" i="5" s="1"/>
  <c r="AZ12" i="5" s="1"/>
  <c r="AZ23" i="5" s="1"/>
  <c r="AZ28" i="5" s="1"/>
  <c r="AZ29" i="5" s="1"/>
  <c r="AP12" i="6"/>
  <c r="AO19" i="6"/>
  <c r="BB17" i="3"/>
  <c r="BC5" i="3"/>
  <c r="BB17" i="4"/>
  <c r="AZ30" i="3"/>
  <c r="BA18" i="4"/>
  <c r="BB7" i="3"/>
  <c r="BA18" i="3"/>
  <c r="AY12" i="5"/>
  <c r="AY23" i="5" s="1"/>
  <c r="AY28" i="5" s="1"/>
  <c r="AY29" i="5" s="1"/>
  <c r="BA19" i="4"/>
  <c r="BF17" i="6"/>
  <c r="BE18" i="6"/>
  <c r="BB41" i="7"/>
  <c r="BA40" i="7"/>
  <c r="BA39" i="7" s="1"/>
  <c r="BA25" i="3"/>
  <c r="BA29" i="3" s="1"/>
  <c r="BA8" i="5" s="1"/>
  <c r="BB13" i="3"/>
  <c r="BY15" i="3"/>
  <c r="BY27" i="3" s="1"/>
  <c r="CF15" i="4" l="1"/>
  <c r="CE21" i="4"/>
  <c r="AZ37" i="4"/>
  <c r="AZ38" i="4" s="1"/>
  <c r="BA24" i="4"/>
  <c r="BA9" i="5" s="1"/>
  <c r="BA37" i="4"/>
  <c r="BA38" i="4" s="1"/>
  <c r="BZ15" i="3"/>
  <c r="BZ27" i="3" s="1"/>
  <c r="BB18" i="4"/>
  <c r="BG17" i="6"/>
  <c r="BF18" i="6"/>
  <c r="BA30" i="3"/>
  <c r="AP19" i="6"/>
  <c r="AQ12" i="6"/>
  <c r="BD5" i="3"/>
  <c r="BC17" i="3"/>
  <c r="BC17" i="4"/>
  <c r="BB25" i="3"/>
  <c r="BC13" i="3"/>
  <c r="BC7" i="3"/>
  <c r="BB18" i="3"/>
  <c r="BB29" i="3" s="1"/>
  <c r="BB8" i="5" s="1"/>
  <c r="BB19" i="4"/>
  <c r="BA11" i="5"/>
  <c r="BB40" i="7"/>
  <c r="BB39" i="7" s="1"/>
  <c r="BB11" i="5" s="1"/>
  <c r="BC41" i="7"/>
  <c r="AY24" i="5"/>
  <c r="AZ24" i="5" s="1"/>
  <c r="BA12" i="5" l="1"/>
  <c r="BA23" i="5" s="1"/>
  <c r="BA28" i="5" s="1"/>
  <c r="BA29" i="5" s="1"/>
  <c r="CG15" i="4"/>
  <c r="CF21" i="4"/>
  <c r="BB24" i="4"/>
  <c r="BB9" i="5" s="1"/>
  <c r="BB12" i="5" s="1"/>
  <c r="BB23" i="5" s="1"/>
  <c r="BB28" i="5" s="1"/>
  <c r="BB29" i="5" s="1"/>
  <c r="BD13" i="3"/>
  <c r="BC25" i="3"/>
  <c r="BD17" i="3"/>
  <c r="BE5" i="3"/>
  <c r="BA24" i="5"/>
  <c r="BD7" i="3"/>
  <c r="BC18" i="3"/>
  <c r="AR12" i="6"/>
  <c r="AQ19" i="6"/>
  <c r="CA15" i="3"/>
  <c r="CA27" i="3" s="1"/>
  <c r="BC29" i="3"/>
  <c r="BC8" i="5" s="1"/>
  <c r="BC18" i="4"/>
  <c r="BH17" i="6"/>
  <c r="BG18" i="6"/>
  <c r="BC19" i="4"/>
  <c r="BD17" i="4"/>
  <c r="BB30" i="3"/>
  <c r="BD41" i="7"/>
  <c r="BC40" i="7"/>
  <c r="BC39" i="7" s="1"/>
  <c r="BC11" i="5" s="1"/>
  <c r="CH15" i="4" l="1"/>
  <c r="CG21" i="4"/>
  <c r="BB37" i="4"/>
  <c r="BB38" i="4" s="1"/>
  <c r="BC24" i="4"/>
  <c r="BC9" i="5" s="1"/>
  <c r="BC12" i="5" s="1"/>
  <c r="BC23" i="5" s="1"/>
  <c r="BC28" i="5" s="1"/>
  <c r="BC29" i="5" s="1"/>
  <c r="BC37" i="4"/>
  <c r="BB24" i="5"/>
  <c r="CB15" i="3"/>
  <c r="CB27" i="3" s="1"/>
  <c r="BI17" i="6"/>
  <c r="BH18" i="6"/>
  <c r="BD18" i="4"/>
  <c r="BD25" i="3"/>
  <c r="BE13" i="3"/>
  <c r="BC30" i="3"/>
  <c r="AS12" i="6"/>
  <c r="AR19" i="6"/>
  <c r="BE17" i="3"/>
  <c r="BF5" i="3"/>
  <c r="BD40" i="7"/>
  <c r="BD39" i="7" s="1"/>
  <c r="BE41" i="7"/>
  <c r="BE17" i="4"/>
  <c r="BC38" i="4"/>
  <c r="BD19" i="4"/>
  <c r="BD24" i="4" s="1"/>
  <c r="BD18" i="3"/>
  <c r="BD29" i="3" s="1"/>
  <c r="BD8" i="5" s="1"/>
  <c r="BE7" i="3"/>
  <c r="CI15" i="4" l="1"/>
  <c r="CH21" i="4"/>
  <c r="BD30" i="3"/>
  <c r="BD37" i="4"/>
  <c r="BD38" i="4" s="1"/>
  <c r="BD9" i="5"/>
  <c r="BE25" i="3"/>
  <c r="BF13" i="3"/>
  <c r="CC15" i="3"/>
  <c r="CC27" i="3" s="1"/>
  <c r="AS19" i="6"/>
  <c r="AT12" i="6"/>
  <c r="BD11" i="5"/>
  <c r="BJ17" i="6"/>
  <c r="BI18" i="6"/>
  <c r="BF7" i="3"/>
  <c r="BE18" i="3"/>
  <c r="BE40" i="7"/>
  <c r="BE39" i="7" s="1"/>
  <c r="BE11" i="5" s="1"/>
  <c r="BF41" i="7"/>
  <c r="BF17" i="3"/>
  <c r="BG5" i="3"/>
  <c r="BC24" i="5"/>
  <c r="BF17" i="4"/>
  <c r="BE18" i="4"/>
  <c r="BE19" i="4"/>
  <c r="BD12" i="5" l="1"/>
  <c r="BD23" i="5" s="1"/>
  <c r="BD28" i="5" s="1"/>
  <c r="BD29" i="5" s="1"/>
  <c r="CJ15" i="4"/>
  <c r="CI21" i="4"/>
  <c r="BE24" i="4"/>
  <c r="BE37" i="4" s="1"/>
  <c r="BE38" i="4" s="1"/>
  <c r="BE29" i="3"/>
  <c r="BE8" i="5" s="1"/>
  <c r="BF25" i="3"/>
  <c r="BG13" i="3"/>
  <c r="BD24" i="5"/>
  <c r="BG17" i="3"/>
  <c r="BH5" i="3"/>
  <c r="BF18" i="4"/>
  <c r="BF18" i="3"/>
  <c r="BG7" i="3"/>
  <c r="BG17" i="4"/>
  <c r="BF40" i="7"/>
  <c r="BF39" i="7" s="1"/>
  <c r="BG41" i="7"/>
  <c r="AU12" i="6"/>
  <c r="AT19" i="6"/>
  <c r="BF19" i="4"/>
  <c r="BF24" i="4" s="1"/>
  <c r="BK17" i="6"/>
  <c r="BJ18" i="6"/>
  <c r="CD15" i="3"/>
  <c r="CD27" i="3" s="1"/>
  <c r="BF29" i="3" l="1"/>
  <c r="BF8" i="5" s="1"/>
  <c r="CK15" i="4"/>
  <c r="CJ21" i="4"/>
  <c r="BE9" i="5"/>
  <c r="BE12" i="5" s="1"/>
  <c r="BE23" i="5" s="1"/>
  <c r="BE28" i="5" s="1"/>
  <c r="BE29" i="5" s="1"/>
  <c r="BE30" i="3"/>
  <c r="BF30" i="3" s="1"/>
  <c r="BF37" i="4"/>
  <c r="BF38" i="4" s="1"/>
  <c r="BF9" i="5"/>
  <c r="CE15" i="3"/>
  <c r="CE27" i="3" s="1"/>
  <c r="BG25" i="3"/>
  <c r="BH13" i="3"/>
  <c r="BG18" i="3"/>
  <c r="BH7" i="3"/>
  <c r="AU19" i="6"/>
  <c r="AV12" i="6"/>
  <c r="BF11" i="5"/>
  <c r="BG18" i="4"/>
  <c r="BG40" i="7"/>
  <c r="BG39" i="7" s="1"/>
  <c r="BG11" i="5" s="1"/>
  <c r="BH41" i="7"/>
  <c r="BL17" i="6"/>
  <c r="BK18" i="6"/>
  <c r="BH17" i="4"/>
  <c r="BG19" i="4"/>
  <c r="BG24" i="4" s="1"/>
  <c r="BH17" i="3"/>
  <c r="BI5" i="3"/>
  <c r="CL15" i="4" l="1"/>
  <c r="CK21" i="4"/>
  <c r="BF12" i="5"/>
  <c r="BF23" i="5" s="1"/>
  <c r="BE24" i="5"/>
  <c r="BF24" i="5" s="1"/>
  <c r="BG29" i="3"/>
  <c r="BG8" i="5" s="1"/>
  <c r="BF28" i="5"/>
  <c r="BF29" i="5" s="1"/>
  <c r="BI17" i="3"/>
  <c r="BJ5" i="3"/>
  <c r="BH25" i="3"/>
  <c r="BI13" i="3"/>
  <c r="BG9" i="5"/>
  <c r="BG37" i="4"/>
  <c r="BG38" i="4" s="1"/>
  <c r="BI41" i="7"/>
  <c r="BH40" i="7"/>
  <c r="BH39" i="7" s="1"/>
  <c r="BH11" i="5" s="1"/>
  <c r="CF15" i="3"/>
  <c r="CF27" i="3" s="1"/>
  <c r="BH19" i="4"/>
  <c r="AW12" i="6"/>
  <c r="AV19" i="6"/>
  <c r="BM17" i="6"/>
  <c r="BL18" i="6"/>
  <c r="BH18" i="4"/>
  <c r="BH18" i="3"/>
  <c r="BI7" i="3"/>
  <c r="BI17" i="4"/>
  <c r="BH29" i="3" l="1"/>
  <c r="BH8" i="5" s="1"/>
  <c r="CM15" i="4"/>
  <c r="CL21" i="4"/>
  <c r="BH24" i="4"/>
  <c r="BG30" i="3"/>
  <c r="BH30" i="3" s="1"/>
  <c r="BG12" i="5"/>
  <c r="BG23" i="5" s="1"/>
  <c r="BG28" i="5" s="1"/>
  <c r="BG29" i="5" s="1"/>
  <c r="BN17" i="6"/>
  <c r="BM18" i="6"/>
  <c r="BI25" i="3"/>
  <c r="BJ13" i="3"/>
  <c r="CG15" i="3"/>
  <c r="CG27" i="3" s="1"/>
  <c r="BJ17" i="3"/>
  <c r="BK5" i="3"/>
  <c r="BJ17" i="4"/>
  <c r="BJ7" i="3"/>
  <c r="BI18" i="3"/>
  <c r="BI29" i="3" s="1"/>
  <c r="BI8" i="5" s="1"/>
  <c r="AX12" i="6"/>
  <c r="AW19" i="6"/>
  <c r="BI18" i="4"/>
  <c r="BI19" i="4"/>
  <c r="BJ41" i="7"/>
  <c r="BI40" i="7"/>
  <c r="BI39" i="7" s="1"/>
  <c r="BI11" i="5" s="1"/>
  <c r="BH9" i="5"/>
  <c r="BH12" i="5" s="1"/>
  <c r="BH23" i="5" s="1"/>
  <c r="BH28" i="5" s="1"/>
  <c r="BH29" i="5" s="1"/>
  <c r="BH37" i="4"/>
  <c r="BH38" i="4" s="1"/>
  <c r="BI24" i="4" l="1"/>
  <c r="CN15" i="4"/>
  <c r="CM21" i="4"/>
  <c r="BG24" i="5"/>
  <c r="BH24" i="5" s="1"/>
  <c r="BI30" i="3"/>
  <c r="BI9" i="5"/>
  <c r="BI12" i="5" s="1"/>
  <c r="BI23" i="5" s="1"/>
  <c r="BI28" i="5" s="1"/>
  <c r="BI29" i="5" s="1"/>
  <c r="BI37" i="4"/>
  <c r="BI38" i="4" s="1"/>
  <c r="BJ18" i="4"/>
  <c r="BJ25" i="3"/>
  <c r="BK13" i="3"/>
  <c r="CH15" i="3"/>
  <c r="CH27" i="3" s="1"/>
  <c r="AX19" i="6"/>
  <c r="AY12" i="6"/>
  <c r="BJ19" i="4"/>
  <c r="BO17" i="6"/>
  <c r="BN18" i="6"/>
  <c r="BK17" i="4"/>
  <c r="BJ40" i="7"/>
  <c r="BJ39" i="7" s="1"/>
  <c r="BK41" i="7"/>
  <c r="BK7" i="3"/>
  <c r="BJ18" i="3"/>
  <c r="BK17" i="3"/>
  <c r="BL5" i="3"/>
  <c r="CO15" i="4" l="1"/>
  <c r="CN21" i="4"/>
  <c r="BJ24" i="4"/>
  <c r="BJ29" i="3"/>
  <c r="BJ9" i="5"/>
  <c r="BJ37" i="4"/>
  <c r="BJ38" i="4" s="1"/>
  <c r="F38" i="5" s="1"/>
  <c r="BJ8" i="5"/>
  <c r="BJ30" i="3"/>
  <c r="F37" i="5" s="1"/>
  <c r="BK18" i="4"/>
  <c r="BM5" i="3"/>
  <c r="BL17" i="3"/>
  <c r="BP17" i="6"/>
  <c r="BO18" i="6"/>
  <c r="AY19" i="6"/>
  <c r="AZ12" i="6"/>
  <c r="CI15" i="3"/>
  <c r="CI27" i="3" s="1"/>
  <c r="BI24" i="5"/>
  <c r="BL17" i="4"/>
  <c r="BL7" i="3"/>
  <c r="BK18" i="3"/>
  <c r="BL41" i="7"/>
  <c r="BK40" i="7"/>
  <c r="BK39" i="7" s="1"/>
  <c r="BK25" i="3"/>
  <c r="BL13" i="3"/>
  <c r="BJ11" i="5"/>
  <c r="BJ37" i="7"/>
  <c r="F39" i="5" s="1"/>
  <c r="BK19" i="4"/>
  <c r="BK24" i="4" s="1"/>
  <c r="BK29" i="3" l="1"/>
  <c r="CP15" i="4"/>
  <c r="CO21" i="4"/>
  <c r="BK8" i="5"/>
  <c r="BK30" i="3"/>
  <c r="BL18" i="3"/>
  <c r="BM7" i="3"/>
  <c r="AZ19" i="6"/>
  <c r="BA12" i="6"/>
  <c r="BK9" i="5"/>
  <c r="BK37" i="4"/>
  <c r="BK38" i="4" s="1"/>
  <c r="BL19" i="4"/>
  <c r="BL18" i="4"/>
  <c r="BL24" i="4" s="1"/>
  <c r="F40" i="5"/>
  <c r="F49" i="5" s="1"/>
  <c r="CJ15" i="3"/>
  <c r="CJ27" i="3" s="1"/>
  <c r="BL25" i="3"/>
  <c r="BL29" i="3" s="1"/>
  <c r="BL8" i="5" s="1"/>
  <c r="BM13" i="3"/>
  <c r="BQ17" i="6"/>
  <c r="BP18" i="6"/>
  <c r="BJ12" i="5"/>
  <c r="BJ23" i="5" s="1"/>
  <c r="BJ24" i="5" s="1"/>
  <c r="BM41" i="7"/>
  <c r="BL40" i="7"/>
  <c r="BL39" i="7" s="1"/>
  <c r="BL11" i="5" s="1"/>
  <c r="BM17" i="4"/>
  <c r="BK11" i="5"/>
  <c r="BN5" i="3"/>
  <c r="BM17" i="3"/>
  <c r="CQ15" i="4" l="1"/>
  <c r="CP21" i="4"/>
  <c r="BL9" i="5"/>
  <c r="BL12" i="5" s="1"/>
  <c r="BL23" i="5" s="1"/>
  <c r="BL28" i="5" s="1"/>
  <c r="BL29" i="5" s="1"/>
  <c r="BL37" i="4"/>
  <c r="BN41" i="7"/>
  <c r="BM40" i="7"/>
  <c r="BM39" i="7" s="1"/>
  <c r="BM11" i="5" s="1"/>
  <c r="BA19" i="6"/>
  <c r="BB12" i="6"/>
  <c r="BN17" i="3"/>
  <c r="BO5" i="3"/>
  <c r="BL38" i="4"/>
  <c r="BM18" i="3"/>
  <c r="BN7" i="3"/>
  <c r="BJ28" i="5"/>
  <c r="BJ29" i="5" s="1"/>
  <c r="B31" i="5"/>
  <c r="BN17" i="4"/>
  <c r="BR17" i="6"/>
  <c r="BQ18" i="6"/>
  <c r="BM18" i="4"/>
  <c r="BM24" i="4" s="1"/>
  <c r="CK15" i="3"/>
  <c r="CK27" i="3" s="1"/>
  <c r="BM19" i="4"/>
  <c r="BL30" i="3"/>
  <c r="BM25" i="3"/>
  <c r="BM29" i="3" s="1"/>
  <c r="BM8" i="5" s="1"/>
  <c r="BN13" i="3"/>
  <c r="BK12" i="5"/>
  <c r="BK23" i="5" s="1"/>
  <c r="BK28" i="5" s="1"/>
  <c r="BK29" i="5" s="1"/>
  <c r="CR15" i="4" l="1"/>
  <c r="CQ21" i="4"/>
  <c r="BM37" i="4"/>
  <c r="BM9" i="5"/>
  <c r="BM12" i="5" s="1"/>
  <c r="BM23" i="5" s="1"/>
  <c r="BM28" i="5" s="1"/>
  <c r="BM29" i="5" s="1"/>
  <c r="BN18" i="4"/>
  <c r="BK24" i="5"/>
  <c r="BL24" i="5" s="1"/>
  <c r="BN18" i="3"/>
  <c r="BO7" i="3"/>
  <c r="BN40" i="7"/>
  <c r="BN39" i="7" s="1"/>
  <c r="BN11" i="5" s="1"/>
  <c r="BO41" i="7"/>
  <c r="BM30" i="3"/>
  <c r="BN19" i="4"/>
  <c r="BS17" i="6"/>
  <c r="BR18" i="6"/>
  <c r="BO17" i="4"/>
  <c r="BM38" i="4"/>
  <c r="CL15" i="3"/>
  <c r="CL27" i="3" s="1"/>
  <c r="BC12" i="6"/>
  <c r="BB19" i="6"/>
  <c r="BN25" i="3"/>
  <c r="BO13" i="3"/>
  <c r="BO17" i="3"/>
  <c r="BP5" i="3"/>
  <c r="BN24" i="4" l="1"/>
  <c r="CS15" i="4"/>
  <c r="CR21" i="4"/>
  <c r="BN29" i="3"/>
  <c r="BN8" i="5" s="1"/>
  <c r="BN37" i="4"/>
  <c r="BN38" i="4" s="1"/>
  <c r="BN9" i="5"/>
  <c r="BM24" i="5"/>
  <c r="BO19" i="4"/>
  <c r="BQ5" i="3"/>
  <c r="BP17" i="3"/>
  <c r="BP17" i="4"/>
  <c r="BO40" i="7"/>
  <c r="BO39" i="7" s="1"/>
  <c r="BO11" i="5" s="1"/>
  <c r="BP41" i="7"/>
  <c r="BO18" i="4"/>
  <c r="CM15" i="3"/>
  <c r="CM27" i="3" s="1"/>
  <c r="BO25" i="3"/>
  <c r="BP13" i="3"/>
  <c r="BC19" i="6"/>
  <c r="BD12" i="6"/>
  <c r="BT17" i="6"/>
  <c r="BS18" i="6"/>
  <c r="BO18" i="3"/>
  <c r="BP7" i="3"/>
  <c r="BN30" i="3" l="1"/>
  <c r="CT15" i="4"/>
  <c r="CS21" i="4"/>
  <c r="BN12" i="5"/>
  <c r="BN23" i="5" s="1"/>
  <c r="BN28" i="5" s="1"/>
  <c r="BN29" i="5" s="1"/>
  <c r="BO24" i="4"/>
  <c r="BO9" i="5" s="1"/>
  <c r="BO29" i="3"/>
  <c r="BO8" i="5" s="1"/>
  <c r="BO37" i="4"/>
  <c r="BO38" i="4" s="1"/>
  <c r="BP19" i="4"/>
  <c r="BP40" i="7"/>
  <c r="BP39" i="7" s="1"/>
  <c r="BQ41" i="7"/>
  <c r="BR5" i="3"/>
  <c r="BQ17" i="3"/>
  <c r="BN24" i="5"/>
  <c r="BP18" i="4"/>
  <c r="BP18" i="3"/>
  <c r="BP29" i="3" s="1"/>
  <c r="BP8" i="5" s="1"/>
  <c r="BQ7" i="3"/>
  <c r="BE12" i="6"/>
  <c r="BD19" i="6"/>
  <c r="BQ17" i="4"/>
  <c r="CN15" i="3"/>
  <c r="CN27" i="3" s="1"/>
  <c r="BU17" i="6"/>
  <c r="BT18" i="6"/>
  <c r="BP25" i="3"/>
  <c r="BQ13" i="3"/>
  <c r="BO12" i="5" l="1"/>
  <c r="BO23" i="5" s="1"/>
  <c r="BO28" i="5" s="1"/>
  <c r="BO29" i="5" s="1"/>
  <c r="CU15" i="4"/>
  <c r="CT21" i="4"/>
  <c r="BO30" i="3"/>
  <c r="BP24" i="4"/>
  <c r="BP9" i="5" s="1"/>
  <c r="BO24" i="5"/>
  <c r="BP37" i="4"/>
  <c r="BP38" i="4" s="1"/>
  <c r="BQ19" i="4"/>
  <c r="BQ24" i="4" s="1"/>
  <c r="CO15" i="3"/>
  <c r="CO27" i="3" s="1"/>
  <c r="BQ18" i="4"/>
  <c r="BR17" i="4"/>
  <c r="BQ25" i="3"/>
  <c r="BR13" i="3"/>
  <c r="BS5" i="3"/>
  <c r="BR17" i="3"/>
  <c r="BV17" i="6"/>
  <c r="BU18" i="6"/>
  <c r="BF12" i="6"/>
  <c r="BE19" i="6"/>
  <c r="BR41" i="7"/>
  <c r="BQ40" i="7"/>
  <c r="BQ39" i="7" s="1"/>
  <c r="BQ11" i="5" s="1"/>
  <c r="BP30" i="3"/>
  <c r="BR7" i="3"/>
  <c r="BQ18" i="3"/>
  <c r="BP11" i="5"/>
  <c r="CV15" i="4" l="1"/>
  <c r="CU21" i="4"/>
  <c r="BP12" i="5"/>
  <c r="BP23" i="5" s="1"/>
  <c r="BP28" i="5" s="1"/>
  <c r="BP29" i="5" s="1"/>
  <c r="BQ29" i="3"/>
  <c r="BQ8" i="5" s="1"/>
  <c r="BF19" i="6"/>
  <c r="BG12" i="6"/>
  <c r="CP15" i="3"/>
  <c r="CP27" i="3" s="1"/>
  <c r="BS17" i="4"/>
  <c r="BR19" i="4"/>
  <c r="BW17" i="6"/>
  <c r="BV18" i="6"/>
  <c r="BR18" i="4"/>
  <c r="BT5" i="3"/>
  <c r="BS17" i="3"/>
  <c r="BR25" i="3"/>
  <c r="BS13" i="3"/>
  <c r="BQ9" i="5"/>
  <c r="BQ37" i="4"/>
  <c r="BQ38" i="4" s="1"/>
  <c r="BS7" i="3"/>
  <c r="BR18" i="3"/>
  <c r="BR40" i="7"/>
  <c r="BR39" i="7" s="1"/>
  <c r="BR11" i="5" s="1"/>
  <c r="BS41" i="7"/>
  <c r="BR29" i="3" l="1"/>
  <c r="BR8" i="5" s="1"/>
  <c r="CW15" i="4"/>
  <c r="CV21" i="4"/>
  <c r="BP24" i="5"/>
  <c r="BR24" i="4"/>
  <c r="BR9" i="5" s="1"/>
  <c r="BR12" i="5" s="1"/>
  <c r="BR23" i="5" s="1"/>
  <c r="BR28" i="5" s="1"/>
  <c r="BR29" i="5" s="1"/>
  <c r="BQ30" i="3"/>
  <c r="BR30" i="3" s="1"/>
  <c r="BQ12" i="5"/>
  <c r="BQ23" i="5" s="1"/>
  <c r="BQ28" i="5" s="1"/>
  <c r="BQ29" i="5" s="1"/>
  <c r="BS25" i="3"/>
  <c r="BT13" i="3"/>
  <c r="BX17" i="6"/>
  <c r="BW18" i="6"/>
  <c r="BS19" i="4"/>
  <c r="CQ15" i="3"/>
  <c r="CQ27" i="3" s="1"/>
  <c r="BT17" i="3"/>
  <c r="BU5" i="3"/>
  <c r="BG19" i="6"/>
  <c r="BH12" i="6"/>
  <c r="BT7" i="3"/>
  <c r="BS18" i="3"/>
  <c r="BT41" i="7"/>
  <c r="BS40" i="7"/>
  <c r="BS39" i="7" s="1"/>
  <c r="BS11" i="5" s="1"/>
  <c r="BS18" i="4"/>
  <c r="BT17" i="4"/>
  <c r="CX15" i="4" l="1"/>
  <c r="CW21" i="4"/>
  <c r="BR37" i="4"/>
  <c r="BR38" i="4" s="1"/>
  <c r="BQ24" i="5"/>
  <c r="BR24" i="5" s="1"/>
  <c r="BS24" i="4"/>
  <c r="BS37" i="4" s="1"/>
  <c r="BS38" i="4" s="1"/>
  <c r="BS29" i="3"/>
  <c r="BS8" i="5" s="1"/>
  <c r="BS9" i="5"/>
  <c r="BU13" i="3"/>
  <c r="BT25" i="3"/>
  <c r="BU17" i="3"/>
  <c r="BV5" i="3"/>
  <c r="BU41" i="7"/>
  <c r="BT40" i="7"/>
  <c r="BT39" i="7" s="1"/>
  <c r="BT11" i="5" s="1"/>
  <c r="BY17" i="6"/>
  <c r="BX18" i="6"/>
  <c r="CR15" i="3"/>
  <c r="CR27" i="3" s="1"/>
  <c r="BT18" i="3"/>
  <c r="BT29" i="3" s="1"/>
  <c r="BT8" i="5" s="1"/>
  <c r="BU7" i="3"/>
  <c r="BT19" i="4"/>
  <c r="BU17" i="4"/>
  <c r="BT18" i="4"/>
  <c r="BI12" i="6"/>
  <c r="BH19" i="6"/>
  <c r="BS12" i="5" l="1"/>
  <c r="BS23" i="5" s="1"/>
  <c r="BS28" i="5" s="1"/>
  <c r="BS29" i="5" s="1"/>
  <c r="BS30" i="3"/>
  <c r="CY15" i="4"/>
  <c r="CX21" i="4"/>
  <c r="BT24" i="4"/>
  <c r="BT9" i="5" s="1"/>
  <c r="BT12" i="5" s="1"/>
  <c r="BT23" i="5" s="1"/>
  <c r="BS24" i="5"/>
  <c r="BT37" i="4"/>
  <c r="BT38" i="4" s="1"/>
  <c r="BV17" i="4"/>
  <c r="BU25" i="3"/>
  <c r="BV13" i="3"/>
  <c r="BZ17" i="6"/>
  <c r="BY18" i="6"/>
  <c r="BT30" i="3"/>
  <c r="CS15" i="3"/>
  <c r="CS27" i="3" s="1"/>
  <c r="BU19" i="4"/>
  <c r="BV41" i="7"/>
  <c r="BU40" i="7"/>
  <c r="BU39" i="7" s="1"/>
  <c r="BU11" i="5" s="1"/>
  <c r="BJ12" i="6"/>
  <c r="BI19" i="6"/>
  <c r="BU18" i="3"/>
  <c r="BU29" i="3" s="1"/>
  <c r="BU8" i="5" s="1"/>
  <c r="BV7" i="3"/>
  <c r="BV17" i="3"/>
  <c r="BW5" i="3"/>
  <c r="BU18" i="4"/>
  <c r="CZ15" i="4" l="1"/>
  <c r="CY21" i="4"/>
  <c r="BU24" i="4"/>
  <c r="BT28" i="5"/>
  <c r="BT29" i="5" s="1"/>
  <c r="BT24" i="5"/>
  <c r="BU37" i="4"/>
  <c r="BU38" i="4" s="1"/>
  <c r="BU9" i="5"/>
  <c r="BU12" i="5" s="1"/>
  <c r="BU23" i="5" s="1"/>
  <c r="BU28" i="5" s="1"/>
  <c r="BU29" i="5" s="1"/>
  <c r="BV25" i="3"/>
  <c r="BW13" i="3"/>
  <c r="BV18" i="4"/>
  <c r="BW17" i="4"/>
  <c r="BK12" i="6"/>
  <c r="BJ19" i="6"/>
  <c r="CA17" i="6"/>
  <c r="BZ18" i="6"/>
  <c r="BW17" i="3"/>
  <c r="BX5" i="3"/>
  <c r="BW41" i="7"/>
  <c r="BV40" i="7"/>
  <c r="BV39" i="7" s="1"/>
  <c r="CT15" i="3"/>
  <c r="CT27" i="3" s="1"/>
  <c r="BU30" i="3"/>
  <c r="BV19" i="4"/>
  <c r="BV18" i="3"/>
  <c r="BW7" i="3"/>
  <c r="DA15" i="4" l="1"/>
  <c r="CZ21" i="4"/>
  <c r="BV24" i="4"/>
  <c r="BV29" i="3"/>
  <c r="BV8" i="5" s="1"/>
  <c r="BW18" i="3"/>
  <c r="BX7" i="3"/>
  <c r="BK19" i="6"/>
  <c r="BL12" i="6"/>
  <c r="CU15" i="3"/>
  <c r="CU27" i="3" s="1"/>
  <c r="BX17" i="4"/>
  <c r="BV11" i="5"/>
  <c r="BV37" i="7"/>
  <c r="G39" i="5" s="1"/>
  <c r="BY5" i="3"/>
  <c r="BX17" i="3"/>
  <c r="BW24" i="4"/>
  <c r="CB17" i="6"/>
  <c r="CA18" i="6"/>
  <c r="BW40" i="7"/>
  <c r="BW39" i="7" s="1"/>
  <c r="BX41" i="7"/>
  <c r="BW19" i="4"/>
  <c r="BW29" i="3"/>
  <c r="BW18" i="4"/>
  <c r="BU24" i="5"/>
  <c r="BW25" i="3"/>
  <c r="BX13" i="3"/>
  <c r="BV37" i="4"/>
  <c r="BV38" i="4" s="1"/>
  <c r="G38" i="5" s="1"/>
  <c r="BV9" i="5"/>
  <c r="BV12" i="5" l="1"/>
  <c r="BV23" i="5" s="1"/>
  <c r="BV28" i="5" s="1"/>
  <c r="BV29" i="5" s="1"/>
  <c r="BV30" i="3"/>
  <c r="G37" i="5" s="1"/>
  <c r="DB15" i="4"/>
  <c r="DA21" i="4"/>
  <c r="BW8" i="5"/>
  <c r="BW30" i="3"/>
  <c r="BM12" i="6"/>
  <c r="BL19" i="6"/>
  <c r="BX19" i="4"/>
  <c r="BX25" i="3"/>
  <c r="BY13" i="3"/>
  <c r="BY41" i="7"/>
  <c r="BX40" i="7"/>
  <c r="BX39" i="7" s="1"/>
  <c r="BX11" i="5" s="1"/>
  <c r="BX18" i="3"/>
  <c r="BY7" i="3"/>
  <c r="BZ5" i="3"/>
  <c r="BY17" i="3"/>
  <c r="BW11" i="5"/>
  <c r="BY17" i="4"/>
  <c r="BW9" i="5"/>
  <c r="BW37" i="4"/>
  <c r="BW38" i="4" s="1"/>
  <c r="G40" i="5"/>
  <c r="G49" i="5" s="1"/>
  <c r="BV24" i="5"/>
  <c r="BX18" i="4"/>
  <c r="CC17" i="6"/>
  <c r="CB18" i="6"/>
  <c r="CV15" i="3"/>
  <c r="CV27" i="3" s="1"/>
  <c r="DC15" i="4" l="1"/>
  <c r="DB21" i="4"/>
  <c r="BX24" i="4"/>
  <c r="BX37" i="4" s="1"/>
  <c r="BX38" i="4" s="1"/>
  <c r="BX29" i="3"/>
  <c r="BX8" i="5" s="1"/>
  <c r="CW15" i="3"/>
  <c r="CW27" i="3" s="1"/>
  <c r="BY18" i="3"/>
  <c r="BY29" i="3" s="1"/>
  <c r="BY8" i="5" s="1"/>
  <c r="BZ7" i="3"/>
  <c r="BN12" i="6"/>
  <c r="BM19" i="6"/>
  <c r="BY19" i="4"/>
  <c r="BZ17" i="4"/>
  <c r="CA5" i="3"/>
  <c r="BZ17" i="3"/>
  <c r="BY18" i="4"/>
  <c r="BZ41" i="7"/>
  <c r="BY40" i="7"/>
  <c r="BY39" i="7" s="1"/>
  <c r="CD17" i="6"/>
  <c r="CC18" i="6"/>
  <c r="BY25" i="3"/>
  <c r="BZ13" i="3"/>
  <c r="BW12" i="5"/>
  <c r="BW23" i="5" s="1"/>
  <c r="BW28" i="5" s="1"/>
  <c r="BW29" i="5" s="1"/>
  <c r="BX30" i="3" l="1"/>
  <c r="DD15" i="4"/>
  <c r="DC21" i="4"/>
  <c r="BX9" i="5"/>
  <c r="BX12" i="5" s="1"/>
  <c r="BX23" i="5" s="1"/>
  <c r="BX28" i="5" s="1"/>
  <c r="BX29" i="5" s="1"/>
  <c r="BY24" i="4"/>
  <c r="BY9" i="5" s="1"/>
  <c r="BY11" i="5"/>
  <c r="CA17" i="4"/>
  <c r="BZ18" i="3"/>
  <c r="CA7" i="3"/>
  <c r="CB5" i="3"/>
  <c r="CA17" i="3"/>
  <c r="BZ40" i="7"/>
  <c r="BZ39" i="7" s="1"/>
  <c r="BZ11" i="5" s="1"/>
  <c r="CA41" i="7"/>
  <c r="BW24" i="5"/>
  <c r="BZ19" i="4"/>
  <c r="CX15" i="3"/>
  <c r="CX27" i="3" s="1"/>
  <c r="CE17" i="6"/>
  <c r="CD18" i="6"/>
  <c r="BY30" i="3"/>
  <c r="BZ18" i="4"/>
  <c r="BN19" i="6"/>
  <c r="BO12" i="6"/>
  <c r="CA13" i="3"/>
  <c r="BZ25" i="3"/>
  <c r="BY37" i="4" l="1"/>
  <c r="BY38" i="4" s="1"/>
  <c r="BZ29" i="3"/>
  <c r="BZ8" i="5" s="1"/>
  <c r="DE15" i="4"/>
  <c r="DD21" i="4"/>
  <c r="BX24" i="5"/>
  <c r="BY12" i="5"/>
  <c r="BY23" i="5" s="1"/>
  <c r="BY28" i="5" s="1"/>
  <c r="BY29" i="5" s="1"/>
  <c r="BZ24" i="4"/>
  <c r="BZ37" i="4" s="1"/>
  <c r="BZ38" i="4" s="1"/>
  <c r="CB41" i="7"/>
  <c r="CA40" i="7"/>
  <c r="CA39" i="7" s="1"/>
  <c r="CA11" i="5" s="1"/>
  <c r="BZ30" i="3"/>
  <c r="CA25" i="3"/>
  <c r="CB13" i="3"/>
  <c r="CF17" i="6"/>
  <c r="CE18" i="6"/>
  <c r="CY15" i="3"/>
  <c r="CY27" i="3" s="1"/>
  <c r="CB17" i="3"/>
  <c r="CC5" i="3"/>
  <c r="CA19" i="4"/>
  <c r="CB17" i="4"/>
  <c r="BP12" i="6"/>
  <c r="BO19" i="6"/>
  <c r="CA18" i="4"/>
  <c r="CB7" i="3"/>
  <c r="CA18" i="3"/>
  <c r="DF15" i="4" l="1"/>
  <c r="DE21" i="4"/>
  <c r="BZ9" i="5"/>
  <c r="BZ12" i="5" s="1"/>
  <c r="BZ23" i="5" s="1"/>
  <c r="BZ28" i="5" s="1"/>
  <c r="BZ29" i="5" s="1"/>
  <c r="BY24" i="5"/>
  <c r="CA24" i="4"/>
  <c r="CA9" i="5" s="1"/>
  <c r="BZ24" i="5"/>
  <c r="CA29" i="3"/>
  <c r="CA8" i="5" s="1"/>
  <c r="CC17" i="3"/>
  <c r="CD5" i="3"/>
  <c r="CC7" i="3"/>
  <c r="CB18" i="3"/>
  <c r="CB29" i="3" s="1"/>
  <c r="CB8" i="5" s="1"/>
  <c r="CZ15" i="3"/>
  <c r="CZ27" i="3" s="1"/>
  <c r="CC17" i="4"/>
  <c r="CB18" i="4"/>
  <c r="CB19" i="4"/>
  <c r="CG17" i="6"/>
  <c r="CF18" i="6"/>
  <c r="CB40" i="7"/>
  <c r="CB39" i="7" s="1"/>
  <c r="CB11" i="5" s="1"/>
  <c r="CC41" i="7"/>
  <c r="CA37" i="4"/>
  <c r="CA38" i="4" s="1"/>
  <c r="BQ12" i="6"/>
  <c r="BP19" i="6"/>
  <c r="CB25" i="3"/>
  <c r="CC13" i="3"/>
  <c r="CA30" i="3" l="1"/>
  <c r="DG15" i="4"/>
  <c r="DF21" i="4"/>
  <c r="CB24" i="4"/>
  <c r="CB9" i="5" s="1"/>
  <c r="CB12" i="5" s="1"/>
  <c r="CB23" i="5" s="1"/>
  <c r="CB28" i="5" s="1"/>
  <c r="CB29" i="5" s="1"/>
  <c r="CA12" i="5"/>
  <c r="CA23" i="5" s="1"/>
  <c r="CA28" i="5" s="1"/>
  <c r="CA29" i="5" s="1"/>
  <c r="CB37" i="4"/>
  <c r="CB38" i="4" s="1"/>
  <c r="CC18" i="4"/>
  <c r="CB30" i="3"/>
  <c r="CC25" i="3"/>
  <c r="CD13" i="3"/>
  <c r="CD17" i="4"/>
  <c r="CC18" i="3"/>
  <c r="CC29" i="3" s="1"/>
  <c r="CC8" i="5" s="1"/>
  <c r="CD7" i="3"/>
  <c r="BR12" i="6"/>
  <c r="BQ19" i="6"/>
  <c r="CH17" i="6"/>
  <c r="CG18" i="6"/>
  <c r="DA15" i="3"/>
  <c r="DA27" i="3" s="1"/>
  <c r="CD17" i="3"/>
  <c r="CE5" i="3"/>
  <c r="CD41" i="7"/>
  <c r="CC40" i="7"/>
  <c r="CC39" i="7" s="1"/>
  <c r="CC11" i="5" s="1"/>
  <c r="CC19" i="4"/>
  <c r="CC24" i="4" s="1"/>
  <c r="DH15" i="4" l="1"/>
  <c r="DG21" i="4"/>
  <c r="CA24" i="5"/>
  <c r="CD18" i="4"/>
  <c r="CI17" i="6"/>
  <c r="CH18" i="6"/>
  <c r="CE17" i="4"/>
  <c r="BS12" i="6"/>
  <c r="BR19" i="6"/>
  <c r="CD25" i="3"/>
  <c r="CE13" i="3"/>
  <c r="CC37" i="4"/>
  <c r="CC38" i="4" s="1"/>
  <c r="CC9" i="5"/>
  <c r="CC12" i="5" s="1"/>
  <c r="CC23" i="5" s="1"/>
  <c r="CC28" i="5" s="1"/>
  <c r="CC29" i="5" s="1"/>
  <c r="CD19" i="4"/>
  <c r="CE41" i="7"/>
  <c r="CD40" i="7"/>
  <c r="CD39" i="7" s="1"/>
  <c r="CD11" i="5" s="1"/>
  <c r="CE17" i="3"/>
  <c r="CF5" i="3"/>
  <c r="CD18" i="3"/>
  <c r="CD29" i="3" s="1"/>
  <c r="CD8" i="5" s="1"/>
  <c r="CE7" i="3"/>
  <c r="CB24" i="5"/>
  <c r="DB15" i="3"/>
  <c r="DB27" i="3" s="1"/>
  <c r="CC30" i="3"/>
  <c r="DI15" i="4" l="1"/>
  <c r="DH21" i="4"/>
  <c r="CD24" i="4"/>
  <c r="CD9" i="5" s="1"/>
  <c r="CD12" i="5" s="1"/>
  <c r="CD23" i="5" s="1"/>
  <c r="CD28" i="5" s="1"/>
  <c r="CD29" i="5" s="1"/>
  <c r="CJ17" i="6"/>
  <c r="CI18" i="6"/>
  <c r="CE18" i="4"/>
  <c r="CD30" i="3"/>
  <c r="BS19" i="6"/>
  <c r="BT12" i="6"/>
  <c r="CG5" i="3"/>
  <c r="CF17" i="3"/>
  <c r="DC15" i="3"/>
  <c r="DC27" i="3" s="1"/>
  <c r="CC24" i="5"/>
  <c r="CE25" i="3"/>
  <c r="CF13" i="3"/>
  <c r="CE40" i="7"/>
  <c r="CE39" i="7" s="1"/>
  <c r="CE11" i="5" s="1"/>
  <c r="CF41" i="7"/>
  <c r="CE19" i="4"/>
  <c r="CE18" i="3"/>
  <c r="CF7" i="3"/>
  <c r="CF17" i="4"/>
  <c r="CE29" i="3" l="1"/>
  <c r="CE8" i="5" s="1"/>
  <c r="DJ15" i="4"/>
  <c r="DI21" i="4"/>
  <c r="CE24" i="4"/>
  <c r="CE9" i="5" s="1"/>
  <c r="CE12" i="5" s="1"/>
  <c r="CE23" i="5" s="1"/>
  <c r="CE28" i="5" s="1"/>
  <c r="CE29" i="5" s="1"/>
  <c r="CD37" i="4"/>
  <c r="CD38" i="4" s="1"/>
  <c r="CK17" i="6"/>
  <c r="CJ18" i="6"/>
  <c r="CF18" i="4"/>
  <c r="CF18" i="3"/>
  <c r="CG7" i="3"/>
  <c r="BU12" i="6"/>
  <c r="BT19" i="6"/>
  <c r="CG41" i="7"/>
  <c r="CF40" i="7"/>
  <c r="CF39" i="7" s="1"/>
  <c r="CF11" i="5" s="1"/>
  <c r="CF25" i="3"/>
  <c r="CG13" i="3"/>
  <c r="CG17" i="4"/>
  <c r="CF19" i="4"/>
  <c r="CE30" i="3"/>
  <c r="CH5" i="3"/>
  <c r="CG17" i="3"/>
  <c r="CD24" i="5"/>
  <c r="DD15" i="3"/>
  <c r="DD27" i="3" s="1"/>
  <c r="DK15" i="4" l="1"/>
  <c r="DJ21" i="4"/>
  <c r="CF29" i="3"/>
  <c r="CF8" i="5" s="1"/>
  <c r="CE37" i="4"/>
  <c r="CE38" i="4" s="1"/>
  <c r="CF24" i="4"/>
  <c r="CE24" i="5"/>
  <c r="CF9" i="5"/>
  <c r="CF12" i="5" s="1"/>
  <c r="CF23" i="5" s="1"/>
  <c r="CF28" i="5" s="1"/>
  <c r="CF29" i="5" s="1"/>
  <c r="CF37" i="4"/>
  <c r="CG18" i="4"/>
  <c r="DE15" i="3"/>
  <c r="DE27" i="3" s="1"/>
  <c r="CH41" i="7"/>
  <c r="CG40" i="7"/>
  <c r="CG39" i="7" s="1"/>
  <c r="CG11" i="5" s="1"/>
  <c r="CL17" i="6"/>
  <c r="CK18" i="6"/>
  <c r="CI5" i="3"/>
  <c r="CH17" i="3"/>
  <c r="CG19" i="4"/>
  <c r="CG24" i="4" s="1"/>
  <c r="BV12" i="6"/>
  <c r="BU19" i="6"/>
  <c r="CH17" i="4"/>
  <c r="CH7" i="3"/>
  <c r="CG18" i="3"/>
  <c r="CG25" i="3"/>
  <c r="CG29" i="3" s="1"/>
  <c r="CG8" i="5" s="1"/>
  <c r="CH13" i="3"/>
  <c r="CF30" i="3" l="1"/>
  <c r="DL15" i="4"/>
  <c r="DK21" i="4"/>
  <c r="CF38" i="4"/>
  <c r="CG9" i="5"/>
  <c r="CG12" i="5" s="1"/>
  <c r="CG23" i="5" s="1"/>
  <c r="CG28" i="5" s="1"/>
  <c r="CG29" i="5" s="1"/>
  <c r="CG37" i="4"/>
  <c r="CG38" i="4" s="1"/>
  <c r="DF15" i="3"/>
  <c r="DF27" i="3" s="1"/>
  <c r="BV19" i="6"/>
  <c r="BW12" i="6"/>
  <c r="CJ5" i="3"/>
  <c r="CI17" i="3"/>
  <c r="CH18" i="4"/>
  <c r="CG30" i="3"/>
  <c r="CI7" i="3"/>
  <c r="CH18" i="3"/>
  <c r="CH29" i="3" s="1"/>
  <c r="CH8" i="5" s="1"/>
  <c r="CH19" i="4"/>
  <c r="CM17" i="6"/>
  <c r="CL18" i="6"/>
  <c r="CH40" i="7"/>
  <c r="CH39" i="7" s="1"/>
  <c r="CI41" i="7"/>
  <c r="CH25" i="3"/>
  <c r="CI13" i="3"/>
  <c r="CI17" i="4"/>
  <c r="CF24" i="5"/>
  <c r="DM15" i="4" l="1"/>
  <c r="DL21" i="4"/>
  <c r="CH24" i="4"/>
  <c r="CH9" i="5" s="1"/>
  <c r="DG15" i="3"/>
  <c r="DG27" i="3" s="1"/>
  <c r="CH30" i="3"/>
  <c r="H37" i="5" s="1"/>
  <c r="CI18" i="4"/>
  <c r="BW19" i="6"/>
  <c r="BX12" i="6"/>
  <c r="CN17" i="6"/>
  <c r="CM18" i="6"/>
  <c r="CI25" i="3"/>
  <c r="CJ13" i="3"/>
  <c r="CH11" i="5"/>
  <c r="CH37" i="7"/>
  <c r="H39" i="5" s="1"/>
  <c r="CG24" i="5"/>
  <c r="CJ17" i="4"/>
  <c r="CI19" i="4"/>
  <c r="CJ7" i="3"/>
  <c r="CI18" i="3"/>
  <c r="CJ41" i="7"/>
  <c r="CI40" i="7"/>
  <c r="CI39" i="7" s="1"/>
  <c r="CJ17" i="3"/>
  <c r="CK5" i="3"/>
  <c r="CH12" i="5" l="1"/>
  <c r="CH23" i="5" s="1"/>
  <c r="CH28" i="5" s="1"/>
  <c r="CH29" i="5" s="1"/>
  <c r="CH37" i="4"/>
  <c r="CH38" i="4" s="1"/>
  <c r="H38" i="5" s="1"/>
  <c r="DN15" i="4"/>
  <c r="DM21" i="4"/>
  <c r="CI24" i="4"/>
  <c r="CI29" i="3"/>
  <c r="CI30" i="3" s="1"/>
  <c r="CI9" i="5"/>
  <c r="CI37" i="4"/>
  <c r="CI38" i="4" s="1"/>
  <c r="CI8" i="5"/>
  <c r="CJ25" i="3"/>
  <c r="CK13" i="3"/>
  <c r="CK17" i="3"/>
  <c r="CL5" i="3"/>
  <c r="CJ18" i="4"/>
  <c r="H40" i="5"/>
  <c r="H49" i="5" s="1"/>
  <c r="DH15" i="3"/>
  <c r="DH27" i="3" s="1"/>
  <c r="CI11" i="5"/>
  <c r="CK41" i="7"/>
  <c r="CJ40" i="7"/>
  <c r="CJ39" i="7" s="1"/>
  <c r="CJ11" i="5" s="1"/>
  <c r="CK17" i="4"/>
  <c r="CO17" i="6"/>
  <c r="CN18" i="6"/>
  <c r="CJ19" i="4"/>
  <c r="CJ24" i="4" s="1"/>
  <c r="CJ18" i="3"/>
  <c r="CK7" i="3"/>
  <c r="CH24" i="5"/>
  <c r="BX19" i="6"/>
  <c r="BY12" i="6"/>
  <c r="DO15" i="4" l="1"/>
  <c r="DN21" i="4"/>
  <c r="CJ29" i="3"/>
  <c r="CJ8" i="5" s="1"/>
  <c r="CJ9" i="5"/>
  <c r="CJ37" i="4"/>
  <c r="CL17" i="4"/>
  <c r="CK29" i="3"/>
  <c r="CK8" i="5" s="1"/>
  <c r="CL17" i="3"/>
  <c r="CM5" i="3"/>
  <c r="CK18" i="3"/>
  <c r="CL7" i="3"/>
  <c r="CL41" i="7"/>
  <c r="CK40" i="7"/>
  <c r="CK39" i="7" s="1"/>
  <c r="CK11" i="5" s="1"/>
  <c r="CP17" i="6"/>
  <c r="CO18" i="6"/>
  <c r="CI12" i="5"/>
  <c r="CI23" i="5" s="1"/>
  <c r="CI28" i="5" s="1"/>
  <c r="CI29" i="5" s="1"/>
  <c r="CK25" i="3"/>
  <c r="CL13" i="3"/>
  <c r="CK19" i="4"/>
  <c r="CJ38" i="4"/>
  <c r="BY19" i="6"/>
  <c r="BZ12" i="6"/>
  <c r="DI15" i="3"/>
  <c r="DI27" i="3" s="1"/>
  <c r="CK18" i="4"/>
  <c r="CJ12" i="5" l="1"/>
  <c r="CJ23" i="5" s="1"/>
  <c r="CJ28" i="5" s="1"/>
  <c r="CJ29" i="5" s="1"/>
  <c r="CJ30" i="3"/>
  <c r="DP15" i="4"/>
  <c r="DO21" i="4"/>
  <c r="CK24" i="4"/>
  <c r="CI24" i="5"/>
  <c r="CJ24" i="5" s="1"/>
  <c r="CK30" i="3"/>
  <c r="CK9" i="5"/>
  <c r="CK12" i="5" s="1"/>
  <c r="CK23" i="5" s="1"/>
  <c r="CK28" i="5" s="1"/>
  <c r="CK29" i="5" s="1"/>
  <c r="CK37" i="4"/>
  <c r="CK38" i="4" s="1"/>
  <c r="CL25" i="3"/>
  <c r="CM13" i="3"/>
  <c r="CM17" i="4"/>
  <c r="CM17" i="3"/>
  <c r="CN5" i="3"/>
  <c r="CQ17" i="6"/>
  <c r="CP18" i="6"/>
  <c r="CL40" i="7"/>
  <c r="CL39" i="7" s="1"/>
  <c r="CM41" i="7"/>
  <c r="CL18" i="4"/>
  <c r="CL24" i="4" s="1"/>
  <c r="CL19" i="4"/>
  <c r="DJ15" i="3"/>
  <c r="DJ27" i="3" s="1"/>
  <c r="CL18" i="3"/>
  <c r="CL29" i="3" s="1"/>
  <c r="CM7" i="3"/>
  <c r="CA12" i="6"/>
  <c r="BZ19" i="6"/>
  <c r="DQ15" i="4" l="1"/>
  <c r="DP21" i="4"/>
  <c r="CL37" i="4"/>
  <c r="CL9" i="5"/>
  <c r="CL8" i="5"/>
  <c r="CL30" i="3"/>
  <c r="CM18" i="3"/>
  <c r="CM29" i="3" s="1"/>
  <c r="CM8" i="5" s="1"/>
  <c r="CN7" i="3"/>
  <c r="CN17" i="4"/>
  <c r="CL11" i="5"/>
  <c r="CM25" i="3"/>
  <c r="CN13" i="3"/>
  <c r="CK24" i="5"/>
  <c r="CN41" i="7"/>
  <c r="CM40" i="7"/>
  <c r="CM39" i="7" s="1"/>
  <c r="CM11" i="5" s="1"/>
  <c r="DK15" i="3"/>
  <c r="DK27" i="3" s="1"/>
  <c r="CM19" i="4"/>
  <c r="CR17" i="6"/>
  <c r="CQ18" i="6"/>
  <c r="CL38" i="4"/>
  <c r="CA19" i="6"/>
  <c r="CB12" i="6"/>
  <c r="CM18" i="4"/>
  <c r="CO5" i="3"/>
  <c r="CN17" i="3"/>
  <c r="DR15" i="4" l="1"/>
  <c r="DR21" i="4" s="1"/>
  <c r="DQ21" i="4"/>
  <c r="CL12" i="5"/>
  <c r="CL23" i="5" s="1"/>
  <c r="CL28" i="5" s="1"/>
  <c r="CL29" i="5" s="1"/>
  <c r="CM24" i="4"/>
  <c r="CM9" i="5" s="1"/>
  <c r="CM12" i="5" s="1"/>
  <c r="CM23" i="5" s="1"/>
  <c r="CP5" i="3"/>
  <c r="CO17" i="3"/>
  <c r="CN18" i="3"/>
  <c r="CO7" i="3"/>
  <c r="CN19" i="4"/>
  <c r="CN25" i="3"/>
  <c r="CO13" i="3"/>
  <c r="CN40" i="7"/>
  <c r="CN39" i="7" s="1"/>
  <c r="CO41" i="7"/>
  <c r="CS17" i="6"/>
  <c r="CR18" i="6"/>
  <c r="CC12" i="6"/>
  <c r="CB19" i="6"/>
  <c r="CM30" i="3"/>
  <c r="DL15" i="3"/>
  <c r="DL27" i="3" s="1"/>
  <c r="CO17" i="4"/>
  <c r="CN18" i="4"/>
  <c r="CM37" i="4" l="1"/>
  <c r="CM38" i="4" s="1"/>
  <c r="CL24" i="5"/>
  <c r="CM24" i="5" s="1"/>
  <c r="CN24" i="4"/>
  <c r="CN29" i="3"/>
  <c r="CN8" i="5" s="1"/>
  <c r="CN9" i="5"/>
  <c r="CN37" i="4"/>
  <c r="CN38" i="4" s="1"/>
  <c r="CM28" i="5"/>
  <c r="CM29" i="5" s="1"/>
  <c r="CD12" i="6"/>
  <c r="CC19" i="6"/>
  <c r="DM15" i="3"/>
  <c r="DM27" i="3" s="1"/>
  <c r="CP41" i="7"/>
  <c r="CO40" i="7"/>
  <c r="CO39" i="7" s="1"/>
  <c r="CO11" i="5" s="1"/>
  <c r="CN11" i="5"/>
  <c r="CQ5" i="3"/>
  <c r="CP17" i="3"/>
  <c r="CT17" i="6"/>
  <c r="CS18" i="6"/>
  <c r="CO18" i="4"/>
  <c r="CO25" i="3"/>
  <c r="CP13" i="3"/>
  <c r="CP7" i="3"/>
  <c r="CO18" i="3"/>
  <c r="CP17" i="4"/>
  <c r="CO19" i="4"/>
  <c r="CO29" i="3" l="1"/>
  <c r="CO8" i="5" s="1"/>
  <c r="CN12" i="5"/>
  <c r="CN23" i="5" s="1"/>
  <c r="CN28" i="5" s="1"/>
  <c r="CN29" i="5" s="1"/>
  <c r="CN30" i="3"/>
  <c r="CO30" i="3" s="1"/>
  <c r="CO24" i="4"/>
  <c r="CO9" i="5" s="1"/>
  <c r="CO12" i="5" s="1"/>
  <c r="CO23" i="5" s="1"/>
  <c r="CO28" i="5" s="1"/>
  <c r="CO29" i="5" s="1"/>
  <c r="CP19" i="4"/>
  <c r="CP18" i="4"/>
  <c r="CP24" i="4" s="1"/>
  <c r="CD19" i="6"/>
  <c r="CE12" i="6"/>
  <c r="CU17" i="6"/>
  <c r="CT18" i="6"/>
  <c r="CP40" i="7"/>
  <c r="CP39" i="7" s="1"/>
  <c r="CP11" i="5" s="1"/>
  <c r="CQ41" i="7"/>
  <c r="CQ7" i="3"/>
  <c r="CP18" i="3"/>
  <c r="CP29" i="3" s="1"/>
  <c r="CP8" i="5" s="1"/>
  <c r="CR5" i="3"/>
  <c r="CQ17" i="3"/>
  <c r="CQ17" i="4"/>
  <c r="CQ13" i="3"/>
  <c r="CP25" i="3"/>
  <c r="DN15" i="3"/>
  <c r="DN27" i="3" s="1"/>
  <c r="CO37" i="4" l="1"/>
  <c r="CO38" i="4" s="1"/>
  <c r="CN24" i="5"/>
  <c r="CO24" i="5" s="1"/>
  <c r="CP30" i="3"/>
  <c r="CP9" i="5"/>
  <c r="CP37" i="4"/>
  <c r="CP38" i="4" s="1"/>
  <c r="CP12" i="5"/>
  <c r="CP23" i="5" s="1"/>
  <c r="CP28" i="5" s="1"/>
  <c r="CP29" i="5" s="1"/>
  <c r="CQ18" i="4"/>
  <c r="CV17" i="6"/>
  <c r="CU18" i="6"/>
  <c r="CR41" i="7"/>
  <c r="CQ40" i="7"/>
  <c r="CQ39" i="7" s="1"/>
  <c r="CQ11" i="5" s="1"/>
  <c r="CQ25" i="3"/>
  <c r="CR13" i="3"/>
  <c r="CR17" i="4"/>
  <c r="CQ19" i="4"/>
  <c r="DO15" i="3"/>
  <c r="DO27" i="3" s="1"/>
  <c r="CF12" i="6"/>
  <c r="CE19" i="6"/>
  <c r="CR17" i="3"/>
  <c r="CS5" i="3"/>
  <c r="CR7" i="3"/>
  <c r="CQ18" i="3"/>
  <c r="CQ24" i="4" l="1"/>
  <c r="CQ29" i="3"/>
  <c r="CP24" i="5"/>
  <c r="CQ8" i="5"/>
  <c r="CQ30" i="3"/>
  <c r="CQ9" i="5"/>
  <c r="CQ37" i="4"/>
  <c r="CQ38" i="4" s="1"/>
  <c r="CR18" i="4"/>
  <c r="DP15" i="3"/>
  <c r="DP27" i="3" s="1"/>
  <c r="CS13" i="3"/>
  <c r="CR25" i="3"/>
  <c r="CR19" i="4"/>
  <c r="CS17" i="3"/>
  <c r="CT5" i="3"/>
  <c r="CF19" i="6"/>
  <c r="CG12" i="6"/>
  <c r="CR18" i="3"/>
  <c r="CS7" i="3"/>
  <c r="CR29" i="3"/>
  <c r="CR8" i="5" s="1"/>
  <c r="CS17" i="4"/>
  <c r="CW17" i="6"/>
  <c r="CV18" i="6"/>
  <c r="CS41" i="7"/>
  <c r="CR40" i="7"/>
  <c r="CR39" i="7" s="1"/>
  <c r="CR11" i="5" s="1"/>
  <c r="CR24" i="4" l="1"/>
  <c r="CS19" i="4"/>
  <c r="CT17" i="4"/>
  <c r="CR37" i="4"/>
  <c r="CR38" i="4" s="1"/>
  <c r="CR9" i="5"/>
  <c r="CR12" i="5" s="1"/>
  <c r="CR23" i="5" s="1"/>
  <c r="CR28" i="5" s="1"/>
  <c r="CR29" i="5" s="1"/>
  <c r="CS18" i="4"/>
  <c r="CS24" i="4" s="1"/>
  <c r="CT41" i="7"/>
  <c r="CS40" i="7"/>
  <c r="CS39" i="7" s="1"/>
  <c r="CS11" i="5" s="1"/>
  <c r="CG19" i="6"/>
  <c r="CH12" i="6"/>
  <c r="CS18" i="3"/>
  <c r="CT7" i="3"/>
  <c r="CS25" i="3"/>
  <c r="CT13" i="3"/>
  <c r="CR30" i="3"/>
  <c r="CX17" i="6"/>
  <c r="CW18" i="6"/>
  <c r="CT17" i="3"/>
  <c r="CU5" i="3"/>
  <c r="DQ15" i="3"/>
  <c r="DQ27" i="3" s="1"/>
  <c r="CQ12" i="5"/>
  <c r="CQ23" i="5" s="1"/>
  <c r="CS29" i="3" l="1"/>
  <c r="CS8" i="5" s="1"/>
  <c r="CS37" i="4"/>
  <c r="CS38" i="4" s="1"/>
  <c r="CS9" i="5"/>
  <c r="CS12" i="5" s="1"/>
  <c r="CS23" i="5" s="1"/>
  <c r="CS28" i="5" s="1"/>
  <c r="CS29" i="5" s="1"/>
  <c r="CQ28" i="5"/>
  <c r="CQ29" i="5" s="1"/>
  <c r="CQ24" i="5"/>
  <c r="CR24" i="5" s="1"/>
  <c r="CU17" i="4"/>
  <c r="CT25" i="3"/>
  <c r="CT29" i="3" s="1"/>
  <c r="CT8" i="5" s="1"/>
  <c r="CU13" i="3"/>
  <c r="CT19" i="4"/>
  <c r="CY17" i="6"/>
  <c r="CX18" i="6"/>
  <c r="CS30" i="3"/>
  <c r="DR15" i="3"/>
  <c r="DR27" i="3" s="1"/>
  <c r="CT18" i="3"/>
  <c r="CU7" i="3"/>
  <c r="CT24" i="4"/>
  <c r="CU41" i="7"/>
  <c r="CT40" i="7"/>
  <c r="CT39" i="7" s="1"/>
  <c r="CU17" i="3"/>
  <c r="CV5" i="3"/>
  <c r="CT18" i="4"/>
  <c r="CI12" i="6"/>
  <c r="CH19" i="6"/>
  <c r="CT30" i="3" l="1"/>
  <c r="I37" i="5" s="1"/>
  <c r="CV17" i="4"/>
  <c r="CI19" i="6"/>
  <c r="CJ12" i="6"/>
  <c r="CU40" i="7"/>
  <c r="CU39" i="7" s="1"/>
  <c r="CV41" i="7"/>
  <c r="CU19" i="4"/>
  <c r="CT11" i="5"/>
  <c r="CT37" i="7"/>
  <c r="I39" i="5" s="1"/>
  <c r="CZ17" i="6"/>
  <c r="CY18" i="6"/>
  <c r="CU18" i="4"/>
  <c r="CU18" i="3"/>
  <c r="CV7" i="3"/>
  <c r="CV17" i="3"/>
  <c r="CW5" i="3"/>
  <c r="CU25" i="3"/>
  <c r="CV13" i="3"/>
  <c r="CS24" i="5"/>
  <c r="CT37" i="4"/>
  <c r="CT38" i="4" s="1"/>
  <c r="I38" i="5" s="1"/>
  <c r="CT9" i="5"/>
  <c r="CU29" i="3" l="1"/>
  <c r="I40" i="5"/>
  <c r="I49" i="5" s="1"/>
  <c r="CU24" i="4"/>
  <c r="CT12" i="5"/>
  <c r="CT23" i="5" s="1"/>
  <c r="CT28" i="5" s="1"/>
  <c r="CT29" i="5" s="1"/>
  <c r="CU9" i="5"/>
  <c r="CU37" i="4"/>
  <c r="CU38" i="4" s="1"/>
  <c r="CU8" i="5"/>
  <c r="CU30" i="3"/>
  <c r="CW41" i="7"/>
  <c r="CV40" i="7"/>
  <c r="CV39" i="7" s="1"/>
  <c r="CV11" i="5" s="1"/>
  <c r="CU11" i="5"/>
  <c r="CK12" i="6"/>
  <c r="CJ19" i="6"/>
  <c r="CV18" i="4"/>
  <c r="CW17" i="4"/>
  <c r="CX5" i="3"/>
  <c r="CW17" i="3"/>
  <c r="CV18" i="3"/>
  <c r="CW7" i="3"/>
  <c r="CV25" i="3"/>
  <c r="CW13" i="3"/>
  <c r="CV19" i="4"/>
  <c r="DA17" i="6"/>
  <c r="CZ18" i="6"/>
  <c r="CT24" i="5" l="1"/>
  <c r="CV24" i="4"/>
  <c r="CV29" i="3"/>
  <c r="CV8" i="5" s="1"/>
  <c r="CV9" i="5"/>
  <c r="CV37" i="4"/>
  <c r="CV38" i="4" s="1"/>
  <c r="CV12" i="5"/>
  <c r="CV23" i="5" s="1"/>
  <c r="CV28" i="5" s="1"/>
  <c r="CV29" i="5" s="1"/>
  <c r="CX7" i="3"/>
  <c r="CW18" i="3"/>
  <c r="CL12" i="6"/>
  <c r="CK19" i="6"/>
  <c r="CW18" i="4"/>
  <c r="CY5" i="3"/>
  <c r="CX17" i="3"/>
  <c r="CV30" i="3"/>
  <c r="CU12" i="5"/>
  <c r="CU23" i="5" s="1"/>
  <c r="CU28" i="5" s="1"/>
  <c r="CU29" i="5" s="1"/>
  <c r="CW19" i="4"/>
  <c r="CW24" i="4" s="1"/>
  <c r="DB17" i="6"/>
  <c r="DA18" i="6"/>
  <c r="CX41" i="7"/>
  <c r="CW40" i="7"/>
  <c r="CW39" i="7" s="1"/>
  <c r="CW11" i="5" s="1"/>
  <c r="CW25" i="3"/>
  <c r="CX13" i="3"/>
  <c r="CX17" i="4"/>
  <c r="CW29" i="3" l="1"/>
  <c r="CW8" i="5" s="1"/>
  <c r="CU24" i="5"/>
  <c r="CV24" i="5" s="1"/>
  <c r="CL19" i="6"/>
  <c r="CM12" i="6"/>
  <c r="CX19" i="4"/>
  <c r="CW9" i="5"/>
  <c r="CW12" i="5" s="1"/>
  <c r="CW23" i="5" s="1"/>
  <c r="CW37" i="4"/>
  <c r="CX40" i="7"/>
  <c r="CX39" i="7" s="1"/>
  <c r="CX11" i="5" s="1"/>
  <c r="CY41" i="7"/>
  <c r="CW30" i="3"/>
  <c r="CY7" i="3"/>
  <c r="CX18" i="3"/>
  <c r="CX29" i="3" s="1"/>
  <c r="CX8" i="5" s="1"/>
  <c r="CY17" i="4"/>
  <c r="CZ5" i="3"/>
  <c r="CY17" i="3"/>
  <c r="CW38" i="4"/>
  <c r="CX25" i="3"/>
  <c r="CY13" i="3"/>
  <c r="DC17" i="6"/>
  <c r="DB18" i="6"/>
  <c r="CX18" i="4"/>
  <c r="CX24" i="4" l="1"/>
  <c r="CW28" i="5"/>
  <c r="CW29" i="5" s="1"/>
  <c r="CW24" i="5"/>
  <c r="CX9" i="5"/>
  <c r="CX12" i="5" s="1"/>
  <c r="CX23" i="5" s="1"/>
  <c r="CX28" i="5" s="1"/>
  <c r="CX29" i="5" s="1"/>
  <c r="CX37" i="4"/>
  <c r="CX38" i="4" s="1"/>
  <c r="CY18" i="4"/>
  <c r="CZ7" i="3"/>
  <c r="CY18" i="3"/>
  <c r="CY19" i="4"/>
  <c r="CY25" i="3"/>
  <c r="CZ13" i="3"/>
  <c r="CN12" i="6"/>
  <c r="CM19" i="6"/>
  <c r="DD17" i="6"/>
  <c r="DC18" i="6"/>
  <c r="CZ17" i="3"/>
  <c r="DA5" i="3"/>
  <c r="CZ17" i="4"/>
  <c r="CX30" i="3"/>
  <c r="CY40" i="7"/>
  <c r="CY39" i="7" s="1"/>
  <c r="CY11" i="5" s="1"/>
  <c r="CZ41" i="7"/>
  <c r="CY24" i="4" l="1"/>
  <c r="CY29" i="3"/>
  <c r="CY8" i="5" s="1"/>
  <c r="CZ40" i="7"/>
  <c r="CZ39" i="7" s="1"/>
  <c r="CZ11" i="5" s="1"/>
  <c r="DA41" i="7"/>
  <c r="CZ18" i="4"/>
  <c r="CZ24" i="4" s="1"/>
  <c r="CY30" i="3"/>
  <c r="DE17" i="6"/>
  <c r="DD18" i="6"/>
  <c r="CZ18" i="3"/>
  <c r="DA7" i="3"/>
  <c r="CY9" i="5"/>
  <c r="CY12" i="5" s="1"/>
  <c r="CY23" i="5" s="1"/>
  <c r="CY28" i="5" s="1"/>
  <c r="CY29" i="5" s="1"/>
  <c r="CY37" i="4"/>
  <c r="CY38" i="4" s="1"/>
  <c r="DA17" i="3"/>
  <c r="DB5" i="3"/>
  <c r="DA17" i="4"/>
  <c r="CO12" i="6"/>
  <c r="CN19" i="6"/>
  <c r="CX24" i="5"/>
  <c r="CZ19" i="4"/>
  <c r="CZ25" i="3"/>
  <c r="DA13" i="3"/>
  <c r="CZ29" i="3" l="1"/>
  <c r="CZ8" i="5" s="1"/>
  <c r="DA25" i="3"/>
  <c r="DB13" i="3"/>
  <c r="DA18" i="4"/>
  <c r="DA18" i="3"/>
  <c r="DA29" i="3" s="1"/>
  <c r="DA8" i="5" s="1"/>
  <c r="DB7" i="3"/>
  <c r="DA40" i="7"/>
  <c r="DA39" i="7" s="1"/>
  <c r="DA11" i="5" s="1"/>
  <c r="DB41" i="7"/>
  <c r="DB17" i="4"/>
  <c r="DA19" i="4"/>
  <c r="CY24" i="5"/>
  <c r="CP12" i="6"/>
  <c r="CO19" i="6"/>
  <c r="CZ9" i="5"/>
  <c r="CZ37" i="4"/>
  <c r="CZ38" i="4" s="1"/>
  <c r="DB17" i="3"/>
  <c r="DC5" i="3"/>
  <c r="DF17" i="6"/>
  <c r="DE18" i="6"/>
  <c r="DA24" i="4" l="1"/>
  <c r="DA37" i="4" s="1"/>
  <c r="DA38" i="4" s="1"/>
  <c r="CZ12" i="5"/>
  <c r="CZ23" i="5" s="1"/>
  <c r="CZ28" i="5" s="1"/>
  <c r="CZ29" i="5" s="1"/>
  <c r="CZ30" i="3"/>
  <c r="DA30" i="3" s="1"/>
  <c r="DC17" i="4"/>
  <c r="DG17" i="6"/>
  <c r="DF18" i="6"/>
  <c r="DB18" i="4"/>
  <c r="DC17" i="3"/>
  <c r="DD5" i="3"/>
  <c r="CQ12" i="6"/>
  <c r="CP19" i="6"/>
  <c r="DC41" i="7"/>
  <c r="DB40" i="7"/>
  <c r="DB39" i="7" s="1"/>
  <c r="DB11" i="5" s="1"/>
  <c r="DB25" i="3"/>
  <c r="DC13" i="3"/>
  <c r="CZ24" i="5"/>
  <c r="DB19" i="4"/>
  <c r="DB24" i="4" s="1"/>
  <c r="DB18" i="3"/>
  <c r="DB29" i="3" s="1"/>
  <c r="DB8" i="5" s="1"/>
  <c r="DC7" i="3"/>
  <c r="DA9" i="5" l="1"/>
  <c r="DA12" i="5" s="1"/>
  <c r="DA23" i="5" s="1"/>
  <c r="DA28" i="5" s="1"/>
  <c r="DA29" i="5" s="1"/>
  <c r="CQ19" i="6"/>
  <c r="CR12" i="6"/>
  <c r="DB30" i="3"/>
  <c r="DB9" i="5"/>
  <c r="DB12" i="5" s="1"/>
  <c r="DB23" i="5" s="1"/>
  <c r="DB28" i="5" s="1"/>
  <c r="DB29" i="5" s="1"/>
  <c r="DB37" i="4"/>
  <c r="DB38" i="4" s="1"/>
  <c r="DC18" i="3"/>
  <c r="DC29" i="3" s="1"/>
  <c r="DC8" i="5" s="1"/>
  <c r="DD7" i="3"/>
  <c r="DD17" i="3"/>
  <c r="DE5" i="3"/>
  <c r="DC19" i="4"/>
  <c r="DC18" i="4"/>
  <c r="DA24" i="5"/>
  <c r="DD17" i="4"/>
  <c r="DC25" i="3"/>
  <c r="DD13" i="3"/>
  <c r="DC40" i="7"/>
  <c r="DC39" i="7" s="1"/>
  <c r="DC11" i="5" s="1"/>
  <c r="DD41" i="7"/>
  <c r="DH17" i="6"/>
  <c r="DG18" i="6"/>
  <c r="DC24" i="4" l="1"/>
  <c r="DD25" i="3"/>
  <c r="DE13" i="3"/>
  <c r="DD18" i="4"/>
  <c r="DD18" i="3"/>
  <c r="DD29" i="3" s="1"/>
  <c r="DD8" i="5" s="1"/>
  <c r="DE7" i="3"/>
  <c r="DC37" i="4"/>
  <c r="DC38" i="4" s="1"/>
  <c r="DC9" i="5"/>
  <c r="DC12" i="5" s="1"/>
  <c r="DC23" i="5" s="1"/>
  <c r="DC28" i="5" s="1"/>
  <c r="DC29" i="5" s="1"/>
  <c r="DD19" i="4"/>
  <c r="DI17" i="6"/>
  <c r="DH18" i="6"/>
  <c r="DE17" i="4"/>
  <c r="DC30" i="3"/>
  <c r="CS12" i="6"/>
  <c r="CR19" i="6"/>
  <c r="DE17" i="3"/>
  <c r="DF5" i="3"/>
  <c r="DE41" i="7"/>
  <c r="DD40" i="7"/>
  <c r="DD39" i="7" s="1"/>
  <c r="DD11" i="5" s="1"/>
  <c r="DB24" i="5"/>
  <c r="DD24" i="4" l="1"/>
  <c r="DD37" i="4"/>
  <c r="DD38" i="4" s="1"/>
  <c r="DD9" i="5"/>
  <c r="DD12" i="5" s="1"/>
  <c r="DD23" i="5" s="1"/>
  <c r="DD28" i="5" s="1"/>
  <c r="DD29" i="5" s="1"/>
  <c r="DE18" i="3"/>
  <c r="DF7" i="3"/>
  <c r="DF17" i="4"/>
  <c r="DE18" i="4"/>
  <c r="DE24" i="4" s="1"/>
  <c r="DF41" i="7"/>
  <c r="DE40" i="7"/>
  <c r="DE39" i="7" s="1"/>
  <c r="DE11" i="5" s="1"/>
  <c r="CT12" i="6"/>
  <c r="CS19" i="6"/>
  <c r="DE19" i="4"/>
  <c r="DJ17" i="6"/>
  <c r="DI18" i="6"/>
  <c r="DE25" i="3"/>
  <c r="DE29" i="3" s="1"/>
  <c r="DE8" i="5" s="1"/>
  <c r="DF13" i="3"/>
  <c r="DC24" i="5"/>
  <c r="DG5" i="3"/>
  <c r="DF17" i="3"/>
  <c r="DD30" i="3"/>
  <c r="CT19" i="6" l="1"/>
  <c r="CU12" i="6"/>
  <c r="DG17" i="4"/>
  <c r="DE37" i="4"/>
  <c r="DE38" i="4" s="1"/>
  <c r="DE9" i="5"/>
  <c r="DE12" i="5" s="1"/>
  <c r="DE23" i="5" s="1"/>
  <c r="DE28" i="5" s="1"/>
  <c r="DE29" i="5" s="1"/>
  <c r="DF18" i="3"/>
  <c r="DG7" i="3"/>
  <c r="DE30" i="3"/>
  <c r="DK17" i="6"/>
  <c r="DJ18" i="6"/>
  <c r="DH5" i="3"/>
  <c r="DG17" i="3"/>
  <c r="DF18" i="4"/>
  <c r="DF24" i="4" s="1"/>
  <c r="DF25" i="3"/>
  <c r="DG13" i="3"/>
  <c r="DG41" i="7"/>
  <c r="DF40" i="7"/>
  <c r="DF39" i="7" s="1"/>
  <c r="DD24" i="5"/>
  <c r="DF19" i="4"/>
  <c r="DF29" i="3" l="1"/>
  <c r="DF8" i="5" s="1"/>
  <c r="DF37" i="4"/>
  <c r="DF38" i="4" s="1"/>
  <c r="J38" i="5" s="1"/>
  <c r="DF9" i="5"/>
  <c r="DH17" i="4"/>
  <c r="DF30" i="3"/>
  <c r="J37" i="5" s="1"/>
  <c r="DH7" i="3"/>
  <c r="DG18" i="3"/>
  <c r="DG29" i="3" s="1"/>
  <c r="CU19" i="6"/>
  <c r="CV12" i="6"/>
  <c r="DG25" i="3"/>
  <c r="DH13" i="3"/>
  <c r="DG19" i="4"/>
  <c r="DL17" i="6"/>
  <c r="DK18" i="6"/>
  <c r="DG18" i="4"/>
  <c r="DF11" i="5"/>
  <c r="DF37" i="7"/>
  <c r="J39" i="5" s="1"/>
  <c r="DE24" i="5"/>
  <c r="DG40" i="7"/>
  <c r="DG39" i="7" s="1"/>
  <c r="DH41" i="7"/>
  <c r="DH17" i="3"/>
  <c r="DI5" i="3"/>
  <c r="DG24" i="4" l="1"/>
  <c r="DF12" i="5"/>
  <c r="DF23" i="5" s="1"/>
  <c r="DF28" i="5" s="1"/>
  <c r="DF29" i="5" s="1"/>
  <c r="J40" i="5"/>
  <c r="J49" i="5" s="1"/>
  <c r="DI13" i="3"/>
  <c r="DH25" i="3"/>
  <c r="DI17" i="4"/>
  <c r="DG9" i="5"/>
  <c r="DG37" i="4"/>
  <c r="DG38" i="4" s="1"/>
  <c r="DH18" i="4"/>
  <c r="CV19" i="6"/>
  <c r="CW12" i="6"/>
  <c r="DH18" i="3"/>
  <c r="DH29" i="3" s="1"/>
  <c r="DH8" i="5" s="1"/>
  <c r="DI7" i="3"/>
  <c r="DG8" i="5"/>
  <c r="DG30" i="3"/>
  <c r="DI17" i="3"/>
  <c r="DJ5" i="3"/>
  <c r="DH40" i="7"/>
  <c r="DH39" i="7" s="1"/>
  <c r="DH11" i="5" s="1"/>
  <c r="DI41" i="7"/>
  <c r="DM17" i="6"/>
  <c r="DL18" i="6"/>
  <c r="DH19" i="4"/>
  <c r="DG11" i="5"/>
  <c r="DF24" i="5" l="1"/>
  <c r="DH24" i="4"/>
  <c r="DG12" i="5"/>
  <c r="DG23" i="5" s="1"/>
  <c r="DG28" i="5" s="1"/>
  <c r="DG29" i="5" s="1"/>
  <c r="DH9" i="5"/>
  <c r="DH12" i="5" s="1"/>
  <c r="DH23" i="5" s="1"/>
  <c r="DH28" i="5" s="1"/>
  <c r="DH29" i="5" s="1"/>
  <c r="DH37" i="4"/>
  <c r="DI18" i="3"/>
  <c r="DJ7" i="3"/>
  <c r="DH38" i="4"/>
  <c r="DJ41" i="7"/>
  <c r="DI40" i="7"/>
  <c r="DI39" i="7" s="1"/>
  <c r="DI11" i="5" s="1"/>
  <c r="DJ17" i="4"/>
  <c r="CX12" i="6"/>
  <c r="CW19" i="6"/>
  <c r="DG24" i="5"/>
  <c r="DN17" i="6"/>
  <c r="DM18" i="6"/>
  <c r="DJ17" i="3"/>
  <c r="DK5" i="3"/>
  <c r="DI18" i="4"/>
  <c r="DI25" i="3"/>
  <c r="DJ13" i="3"/>
  <c r="DI19" i="4"/>
  <c r="DH30" i="3"/>
  <c r="DI29" i="3" l="1"/>
  <c r="DI8" i="5" s="1"/>
  <c r="DH24" i="5"/>
  <c r="DI24" i="4"/>
  <c r="DI9" i="5" s="1"/>
  <c r="DI12" i="5" s="1"/>
  <c r="DI23" i="5" s="1"/>
  <c r="DI28" i="5" s="1"/>
  <c r="DI29" i="5" s="1"/>
  <c r="DI37" i="4"/>
  <c r="DO17" i="6"/>
  <c r="DN18" i="6"/>
  <c r="DK41" i="7"/>
  <c r="DJ40" i="7"/>
  <c r="DJ39" i="7" s="1"/>
  <c r="DJ11" i="5" s="1"/>
  <c r="DJ18" i="4"/>
  <c r="DJ18" i="3"/>
  <c r="DK7" i="3"/>
  <c r="DK17" i="3"/>
  <c r="DL5" i="3"/>
  <c r="DI38" i="4"/>
  <c r="DJ29" i="3"/>
  <c r="DJ8" i="5" s="1"/>
  <c r="DJ25" i="3"/>
  <c r="DK13" i="3"/>
  <c r="DI30" i="3"/>
  <c r="CY12" i="6"/>
  <c r="CX19" i="6"/>
  <c r="DJ19" i="4"/>
  <c r="DK17" i="4"/>
  <c r="DI24" i="5" l="1"/>
  <c r="DJ24" i="4"/>
  <c r="DJ37" i="4" s="1"/>
  <c r="DJ38" i="4" s="1"/>
  <c r="DJ9" i="5"/>
  <c r="DJ12" i="5" s="1"/>
  <c r="DJ23" i="5" s="1"/>
  <c r="DJ28" i="5" s="1"/>
  <c r="DJ29" i="5" s="1"/>
  <c r="CY19" i="6"/>
  <c r="CZ12" i="6"/>
  <c r="DJ30" i="3"/>
  <c r="DP17" i="6"/>
  <c r="DO18" i="6"/>
  <c r="DK19" i="4"/>
  <c r="DL41" i="7"/>
  <c r="DK40" i="7"/>
  <c r="DK39" i="7" s="1"/>
  <c r="DK11" i="5" s="1"/>
  <c r="DL17" i="4"/>
  <c r="DK18" i="3"/>
  <c r="DL7" i="3"/>
  <c r="DL17" i="3"/>
  <c r="DM5" i="3"/>
  <c r="DK25" i="3"/>
  <c r="DL13" i="3"/>
  <c r="DK18" i="4"/>
  <c r="DK24" i="4" s="1"/>
  <c r="DK29" i="3" l="1"/>
  <c r="DK8" i="5" s="1"/>
  <c r="DK37" i="4"/>
  <c r="DK9" i="5"/>
  <c r="DK12" i="5" s="1"/>
  <c r="DK23" i="5" s="1"/>
  <c r="DK28" i="5" s="1"/>
  <c r="DK29" i="5" s="1"/>
  <c r="DL25" i="3"/>
  <c r="DM13" i="3"/>
  <c r="DK38" i="4"/>
  <c r="DM17" i="3"/>
  <c r="DN5" i="3"/>
  <c r="DA12" i="6"/>
  <c r="CZ19" i="6"/>
  <c r="DL18" i="4"/>
  <c r="DQ17" i="6"/>
  <c r="DP18" i="6"/>
  <c r="DM41" i="7"/>
  <c r="DL40" i="7"/>
  <c r="DL39" i="7" s="1"/>
  <c r="DL11" i="5" s="1"/>
  <c r="DL19" i="4"/>
  <c r="DL18" i="3"/>
  <c r="DM7" i="3"/>
  <c r="DM17" i="4"/>
  <c r="DJ24" i="5"/>
  <c r="DL24" i="4" l="1"/>
  <c r="DK30" i="3"/>
  <c r="DL29" i="3"/>
  <c r="DL8" i="5" s="1"/>
  <c r="DL37" i="4"/>
  <c r="DL9" i="5"/>
  <c r="DL12" i="5" s="1"/>
  <c r="DL23" i="5" s="1"/>
  <c r="DL28" i="5" s="1"/>
  <c r="DL29" i="5" s="1"/>
  <c r="DM25" i="3"/>
  <c r="DN13" i="3"/>
  <c r="DR17" i="6"/>
  <c r="DQ18" i="6"/>
  <c r="DM18" i="4"/>
  <c r="DM19" i="4"/>
  <c r="DM24" i="4" s="1"/>
  <c r="DB12" i="6"/>
  <c r="DA19" i="6"/>
  <c r="DL38" i="4"/>
  <c r="DN17" i="3"/>
  <c r="DO5" i="3"/>
  <c r="DN41" i="7"/>
  <c r="DM40" i="7"/>
  <c r="DM39" i="7" s="1"/>
  <c r="DM11" i="5" s="1"/>
  <c r="DN7" i="3"/>
  <c r="DM18" i="3"/>
  <c r="DK24" i="5"/>
  <c r="DN17" i="4"/>
  <c r="DM29" i="3" l="1"/>
  <c r="DM8" i="5" s="1"/>
  <c r="DL30" i="3"/>
  <c r="DL24" i="5"/>
  <c r="DM37" i="4"/>
  <c r="DM38" i="4" s="1"/>
  <c r="DM9" i="5"/>
  <c r="DM12" i="5" s="1"/>
  <c r="DM23" i="5" s="1"/>
  <c r="DS17" i="6"/>
  <c r="DR18" i="6"/>
  <c r="DN25" i="3"/>
  <c r="DO13" i="3"/>
  <c r="DP5" i="3"/>
  <c r="DO17" i="3"/>
  <c r="DM30" i="3"/>
  <c r="DB19" i="6"/>
  <c r="DC12" i="6"/>
  <c r="DO7" i="3"/>
  <c r="DN18" i="3"/>
  <c r="DN29" i="3" s="1"/>
  <c r="DN8" i="5" s="1"/>
  <c r="DN19" i="4"/>
  <c r="DN18" i="4"/>
  <c r="DO17" i="4"/>
  <c r="DN40" i="7"/>
  <c r="DN39" i="7" s="1"/>
  <c r="DN11" i="5" s="1"/>
  <c r="DO41" i="7"/>
  <c r="DN24" i="4" l="1"/>
  <c r="DM28" i="5"/>
  <c r="DM29" i="5" s="1"/>
  <c r="DM24" i="5"/>
  <c r="DN37" i="4"/>
  <c r="DN38" i="4" s="1"/>
  <c r="DN9" i="5"/>
  <c r="DN12" i="5" s="1"/>
  <c r="DN23" i="5" s="1"/>
  <c r="DN28" i="5" s="1"/>
  <c r="DN29" i="5" s="1"/>
  <c r="DP7" i="3"/>
  <c r="DO18" i="3"/>
  <c r="DO18" i="4"/>
  <c r="DO24" i="4" s="1"/>
  <c r="DD12" i="6"/>
  <c r="DC19" i="6"/>
  <c r="DS18" i="6"/>
  <c r="DP17" i="4"/>
  <c r="DN30" i="3"/>
  <c r="DP13" i="3"/>
  <c r="DO25" i="3"/>
  <c r="DP41" i="7"/>
  <c r="DO40" i="7"/>
  <c r="DO39" i="7" s="1"/>
  <c r="DO11" i="5" s="1"/>
  <c r="DO19" i="4"/>
  <c r="DQ5" i="3"/>
  <c r="DP17" i="3"/>
  <c r="DO29" i="3" l="1"/>
  <c r="DO8" i="5" s="1"/>
  <c r="DO9" i="5"/>
  <c r="DO37" i="4"/>
  <c r="DP19" i="4"/>
  <c r="DQ17" i="4"/>
  <c r="DR17" i="4"/>
  <c r="DO38" i="4"/>
  <c r="DP18" i="3"/>
  <c r="DQ7" i="3"/>
  <c r="DP40" i="7"/>
  <c r="DP39" i="7" s="1"/>
  <c r="DP11" i="5" s="1"/>
  <c r="DQ41" i="7"/>
  <c r="DE12" i="6"/>
  <c r="DD19" i="6"/>
  <c r="DN24" i="5"/>
  <c r="DR5" i="3"/>
  <c r="DR17" i="3" s="1"/>
  <c r="DQ17" i="3"/>
  <c r="DP25" i="3"/>
  <c r="DQ13" i="3"/>
  <c r="DP18" i="4"/>
  <c r="DP29" i="3" l="1"/>
  <c r="DP8" i="5" s="1"/>
  <c r="DP24" i="4"/>
  <c r="DO12" i="5"/>
  <c r="DO23" i="5" s="1"/>
  <c r="DO28" i="5" s="1"/>
  <c r="DO29" i="5" s="1"/>
  <c r="DO30" i="3"/>
  <c r="DP9" i="5"/>
  <c r="DP37" i="4"/>
  <c r="DP38" i="4" s="1"/>
  <c r="DP12" i="5"/>
  <c r="DP23" i="5" s="1"/>
  <c r="DP28" i="5" s="1"/>
  <c r="DP29" i="5" s="1"/>
  <c r="DQ19" i="4"/>
  <c r="DR19" i="4"/>
  <c r="DE19" i="6"/>
  <c r="DF12" i="6"/>
  <c r="DQ40" i="7"/>
  <c r="DQ39" i="7" s="1"/>
  <c r="DQ11" i="5" s="1"/>
  <c r="DR41" i="7"/>
  <c r="DR40" i="7" s="1"/>
  <c r="DR39" i="7" s="1"/>
  <c r="DQ18" i="4"/>
  <c r="DR18" i="4"/>
  <c r="DQ25" i="3"/>
  <c r="DR13" i="3"/>
  <c r="DR25" i="3" s="1"/>
  <c r="DR7" i="3"/>
  <c r="DR18" i="3" s="1"/>
  <c r="DQ18" i="3"/>
  <c r="DP30" i="3"/>
  <c r="DO24" i="5" l="1"/>
  <c r="DP24" i="5" s="1"/>
  <c r="DQ24" i="4"/>
  <c r="DR24" i="4"/>
  <c r="DR37" i="4" s="1"/>
  <c r="DQ29" i="3"/>
  <c r="DQ8" i="5" s="1"/>
  <c r="DR29" i="3"/>
  <c r="DR8" i="5" s="1"/>
  <c r="DQ9" i="5"/>
  <c r="DQ37" i="4"/>
  <c r="DQ38" i="4" s="1"/>
  <c r="DG12" i="6"/>
  <c r="DF19" i="6"/>
  <c r="DR11" i="5"/>
  <c r="DR37" i="7"/>
  <c r="K39" i="5" s="1"/>
  <c r="DQ30" i="3" l="1"/>
  <c r="DR30" i="3" s="1"/>
  <c r="K37" i="5" s="1"/>
  <c r="DQ12" i="5"/>
  <c r="DQ23" i="5" s="1"/>
  <c r="DQ28" i="5" s="1"/>
  <c r="DQ29" i="5" s="1"/>
  <c r="DR9" i="5"/>
  <c r="DR12" i="5"/>
  <c r="DR23" i="5" s="1"/>
  <c r="DR28" i="5" s="1"/>
  <c r="DR29" i="5" s="1"/>
  <c r="DG19" i="6"/>
  <c r="DH12" i="6"/>
  <c r="DR38" i="4"/>
  <c r="K38" i="5" s="1"/>
  <c r="K40" i="5" s="1"/>
  <c r="K49" i="5" s="1"/>
  <c r="B53" i="5" s="1"/>
  <c r="DQ24" i="5"/>
  <c r="DR24" i="5" l="1"/>
  <c r="DI12" i="6"/>
  <c r="DH19" i="6"/>
  <c r="DJ12" i="6" l="1"/>
  <c r="DI19" i="6"/>
  <c r="DJ19" i="6" l="1"/>
  <c r="DK12" i="6"/>
  <c r="DK19" i="6" l="1"/>
  <c r="DL12" i="6"/>
  <c r="DL19" i="6" l="1"/>
  <c r="DM12" i="6"/>
  <c r="DM19" i="6" l="1"/>
  <c r="DN12" i="6"/>
  <c r="DO12" i="6" l="1"/>
  <c r="DN19" i="6"/>
  <c r="DO19" i="6" l="1"/>
  <c r="DP12" i="6"/>
  <c r="DQ12" i="6" l="1"/>
  <c r="DP19" i="6"/>
  <c r="DR12" i="6" l="1"/>
  <c r="DQ19" i="6"/>
  <c r="DR19" i="6" l="1"/>
  <c r="DS12" i="6"/>
  <c r="DS19" i="6" l="1"/>
  <c r="C21" i="6"/>
</calcChain>
</file>

<file path=xl/sharedStrings.xml><?xml version="1.0" encoding="utf-8"?>
<sst xmlns="http://schemas.openxmlformats.org/spreadsheetml/2006/main" count="371" uniqueCount="281">
  <si>
    <t>Elenco assunzioni</t>
  </si>
  <si>
    <t>I ricavi di competenza dell'anno 2022 (da gennaio ad settembre) sono bassati su dati reali, presi dalla contabilità della Cooperativa</t>
  </si>
  <si>
    <t>La Domanda per Inpeco riferita all'ultimo trimestre del 2022  coincide con la pianificazione della produzione</t>
  </si>
  <si>
    <t>Aumento della capacità produttiva del reparto fin da subito in modo da poter soddisfare la domanda( vedi domanda-Inpeco);aumento orario dipendenti attuali (straordinari e banca ore) + due nuovi inserimenti (per le nuove assunzioni da effetuare vedi "piano assunzioni del personale")</t>
  </si>
  <si>
    <t>Per tutti gli altri è stato usato il valor medio e si è mantenuta la regolarità degli ordini</t>
  </si>
  <si>
    <t>Prezzi e costi unitari reali per la lavorazione dei Tips; per tutte le altre si sono effetuate delle stime bassate sui dati storici.</t>
  </si>
  <si>
    <t>DueVi ,Cereal Terra e Sirius - costi variabili di produzione nulli; commesse in conto lavoro destinate ai tirocinanti inseriti dall'ASL.</t>
  </si>
  <si>
    <t>Valutazione a fine anno delle commesse in atto : si consiglia di rinunciare alle commesse non profitevoli che impegnano risorse umane</t>
  </si>
  <si>
    <t xml:space="preserve">I costi fissi sono stati stimati scorporandoli dal totale della Cooperativa. </t>
  </si>
  <si>
    <t>Dal 2023</t>
  </si>
  <si>
    <t>Domanda: si utilizza il CAGR di 10%  per ordini C.L. Inpeco; la domanda per gli ordini in C.V. Inpeco si considera leggermente decrescente</t>
  </si>
  <si>
    <t>( grazie al nuovo spazio, pianificazione, piano del personale)</t>
  </si>
  <si>
    <t>Domanda Xev Trade: CAGR pari a 8%</t>
  </si>
  <si>
    <t>Domanda: per le altre lavorazioni si utilizza il valor medio durante tutto l'arco temporale.</t>
  </si>
  <si>
    <t>Aumento della fee corispondente per i servizi logistici per conto di Vortex</t>
  </si>
  <si>
    <t>Si prevede l'inserimento di nuovo personale (vedi "piano del personale")</t>
  </si>
  <si>
    <t xml:space="preserve">Investimenti cospicui- acquisto capannone </t>
  </si>
  <si>
    <t>Calcolo prudenziale: costi di ristrutturazione stimati considerando il costo medio di mercato; saranno sostenuti dall'autofinanziamento.</t>
  </si>
  <si>
    <t>Raddoppio dei costi fissi per le utenze dovuto alla crisi che si sta attraversando</t>
  </si>
  <si>
    <t>Spostamento della sede operativa del Laboratorio nel nuovo edificio - settembre 2023</t>
  </si>
  <si>
    <t>Costi R&amp;D si riferiscono alla riorganizzazione interna + due borse di studio</t>
  </si>
  <si>
    <t>Costi di Marketing sono riferiti alle azioni volte all'espansione della rete di contatti ed a una campagna di sensibilizzazione in materia di occupazione per le persone svantaggiate.</t>
  </si>
  <si>
    <t>Aumento dei costi medi unitari pari al 5%</t>
  </si>
  <si>
    <t>22.</t>
  </si>
  <si>
    <t>Cash flow</t>
  </si>
  <si>
    <t xml:space="preserve">INPECO </t>
  </si>
  <si>
    <t>Conto Lavoro</t>
  </si>
  <si>
    <t xml:space="preserve">Ipotesi lavorazione tips incide per </t>
  </si>
  <si>
    <t>su ordini in conto lavoro</t>
  </si>
  <si>
    <t>63% sul Totale</t>
  </si>
  <si>
    <t>Ipotesi  incidenza prodotti assemblati</t>
  </si>
  <si>
    <t>12% sul Totale</t>
  </si>
  <si>
    <t>Conto Vendità</t>
  </si>
  <si>
    <t xml:space="preserve">Ipotesi- etichettatura+ vari kit incidenza </t>
  </si>
  <si>
    <t>su ordini in conto vendita</t>
  </si>
  <si>
    <t>18% sul totale</t>
  </si>
  <si>
    <t>TIPS INPECO</t>
  </si>
  <si>
    <t>ASSEMBLAGGI INPECO</t>
  </si>
  <si>
    <t>ETICHETTE+KIT</t>
  </si>
  <si>
    <t>Anno</t>
  </si>
  <si>
    <t>Fatturato Totale</t>
  </si>
  <si>
    <t>Fatturato INPECO</t>
  </si>
  <si>
    <t>Incidenza INPECO</t>
  </si>
  <si>
    <t>INPECO - conto lavoro</t>
  </si>
  <si>
    <t>INPECO - conto vendita</t>
  </si>
  <si>
    <t>Altri</t>
  </si>
  <si>
    <t>Incidenza C.L Inpeco su Fatturato</t>
  </si>
  <si>
    <t>Incidenza C.V Inpeco su Fatturato</t>
  </si>
  <si>
    <t>Incidenza Altri su Fatturato</t>
  </si>
  <si>
    <t>Incidenza Tips</t>
  </si>
  <si>
    <t>Tips/Totale</t>
  </si>
  <si>
    <t>Prezzo unitario</t>
  </si>
  <si>
    <t>Quantità anno</t>
  </si>
  <si>
    <t>Quantità media Tips mese</t>
  </si>
  <si>
    <t>Incidenza Assemblaggi</t>
  </si>
  <si>
    <t>Assemblaggi/Totale</t>
  </si>
  <si>
    <t>Prezzo medio unitario</t>
  </si>
  <si>
    <t>Quantità mese</t>
  </si>
  <si>
    <t>Incidenza Etichette+Vari Kit</t>
  </si>
  <si>
    <t>Quantità Vari Kit mese</t>
  </si>
  <si>
    <t>Cliente</t>
  </si>
  <si>
    <t>Prodotti</t>
  </si>
  <si>
    <t>Costo unitario</t>
  </si>
  <si>
    <t xml:space="preserve">CAGR </t>
  </si>
  <si>
    <t>CMGR</t>
  </si>
  <si>
    <t>INPECO</t>
  </si>
  <si>
    <t>TIPS</t>
  </si>
  <si>
    <t>Prodotti assemblati</t>
  </si>
  <si>
    <t>ASSEMBLAGGI</t>
  </si>
  <si>
    <t>Kit vari C.V.</t>
  </si>
  <si>
    <t>KIT C.V.</t>
  </si>
  <si>
    <t>NEOHM</t>
  </si>
  <si>
    <t>Beretta saldati</t>
  </si>
  <si>
    <t>KIT XEV TRADE</t>
  </si>
  <si>
    <t>DUEVI</t>
  </si>
  <si>
    <t>Kit sacchetti C.L</t>
  </si>
  <si>
    <t>NUOVA COMMESSA</t>
  </si>
  <si>
    <t>CEREAL TERRA</t>
  </si>
  <si>
    <t>Pianetti</t>
  </si>
  <si>
    <t>SERRA PLASTICA</t>
  </si>
  <si>
    <t>Kit</t>
  </si>
  <si>
    <t>SIRIUS</t>
  </si>
  <si>
    <t>Kit ( taglio matassa)</t>
  </si>
  <si>
    <t>XEV TRADE</t>
  </si>
  <si>
    <t>Kit +Assemblaggio cavi</t>
  </si>
  <si>
    <t>ALTRI</t>
  </si>
  <si>
    <t xml:space="preserve">Kit vari </t>
  </si>
  <si>
    <t>Vortex</t>
  </si>
  <si>
    <t>servizio logistica</t>
  </si>
  <si>
    <r>
      <t>Dimensione (m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</si>
  <si>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r>
      <t>Costo ristrutturazione (€/m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</si>
  <si>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Costo totale (€)</t>
  </si>
  <si>
    <t>Nuovo edificio</t>
  </si>
  <si>
    <t>Consulenza Politecnico</t>
  </si>
  <si>
    <t>Aumento costi unitari</t>
  </si>
  <si>
    <t>Time bucket</t>
  </si>
  <si>
    <t>INPECO S.p.A</t>
  </si>
  <si>
    <t>Domanda Tips C.L.</t>
  </si>
  <si>
    <t xml:space="preserve">Domanda Prd.Assemblati C.L. </t>
  </si>
  <si>
    <t>Domanda Kit C.V.</t>
  </si>
  <si>
    <t>NEOHM COMPONENTI S.R.L</t>
  </si>
  <si>
    <t>Domanda Neohm</t>
  </si>
  <si>
    <t>DUEVI S.R.L.</t>
  </si>
  <si>
    <t>Domanda DueVi</t>
  </si>
  <si>
    <t>Domanda Cereal Terra</t>
  </si>
  <si>
    <t>SERRA PLASTICA S.R.L.</t>
  </si>
  <si>
    <t>Domanda Serra Plastica</t>
  </si>
  <si>
    <t>SIRIUS S.R.L.</t>
  </si>
  <si>
    <t>Domanda Sirius</t>
  </si>
  <si>
    <t>XEV TRADE S.R.L.</t>
  </si>
  <si>
    <t>Domanda Xev Trade</t>
  </si>
  <si>
    <t>Vortex S.R.L.</t>
  </si>
  <si>
    <t>Servizio Logistica</t>
  </si>
  <si>
    <t>NUOVO CLIENTE</t>
  </si>
  <si>
    <t>RICAVI</t>
  </si>
  <si>
    <t>Ricavi Inpeco C.L.</t>
  </si>
  <si>
    <t>Ricavi Inpeco C.V.</t>
  </si>
  <si>
    <t xml:space="preserve">Ricavi Neohm </t>
  </si>
  <si>
    <t>Ricavi DueVi</t>
  </si>
  <si>
    <t>Ricavi Cereal Terra</t>
  </si>
  <si>
    <t>Ricavi Serra Plastica</t>
  </si>
  <si>
    <t>Ricavi Sirius</t>
  </si>
  <si>
    <t xml:space="preserve">Ricavi Vortex </t>
  </si>
  <si>
    <t>Ricavi Xev Trade</t>
  </si>
  <si>
    <t>Ricavi Altri</t>
  </si>
  <si>
    <t xml:space="preserve"> RICAVI TOTALI</t>
  </si>
  <si>
    <t>CUMULATA</t>
  </si>
  <si>
    <t>Time Bucket</t>
  </si>
  <si>
    <t>DOMANDA CLIENTI</t>
  </si>
  <si>
    <t>COSTI VARIABILI</t>
  </si>
  <si>
    <t>Costo materie prime C.L. Inpeco</t>
  </si>
  <si>
    <t>Costo materie prime C.V. Inpeco</t>
  </si>
  <si>
    <t>Costo materie prime Xev Trade</t>
  </si>
  <si>
    <t>Costo materie prime Altri</t>
  </si>
  <si>
    <t>Costo materie prime Nuovo Cliente</t>
  </si>
  <si>
    <t>Costo componentistica varia</t>
  </si>
  <si>
    <t>Altri costi( cancelleria, materiale antinfortunistico,carburante)</t>
  </si>
  <si>
    <t>Totale</t>
  </si>
  <si>
    <t>COSTI FISSI</t>
  </si>
  <si>
    <t>Servizi  amministrativi e generali( amministrativi e contabili;rimborso viaggi;assicurazione automezzi)</t>
  </si>
  <si>
    <t>Per godimento  beni di terzi</t>
  </si>
  <si>
    <t>Costi utenze (energia, acqua, riscaldamento)</t>
  </si>
  <si>
    <t>Manutenzione ordinaria</t>
  </si>
  <si>
    <t>Costo commercialista</t>
  </si>
  <si>
    <t>Costo consulenza legale</t>
  </si>
  <si>
    <t>Costo consulenza lavoro</t>
  </si>
  <si>
    <t>Costo marketing</t>
  </si>
  <si>
    <t xml:space="preserve">Costo R&amp;D </t>
  </si>
  <si>
    <t>COSTI TOTALI</t>
  </si>
  <si>
    <t>Cumulata anno</t>
  </si>
  <si>
    <t xml:space="preserve">CASH FLOW </t>
  </si>
  <si>
    <t>Beginning cash balance</t>
  </si>
  <si>
    <t>Ricavi</t>
  </si>
  <si>
    <t>Costi variabili di produzione</t>
  </si>
  <si>
    <t xml:space="preserve">Costi fissi </t>
  </si>
  <si>
    <t>Costo del personale</t>
  </si>
  <si>
    <t>Margini</t>
  </si>
  <si>
    <t>± Investimenti/ Disinvestimenti</t>
  </si>
  <si>
    <t>Ristrutturazione capannone</t>
  </si>
  <si>
    <t>Consulenza Politecnico di Torino</t>
  </si>
  <si>
    <t>Unlevered Cash flow</t>
  </si>
  <si>
    <t>Cumulata</t>
  </si>
  <si>
    <t>Debito</t>
  </si>
  <si>
    <t>Rimborso della passività finanziaria (quota capitale)</t>
  </si>
  <si>
    <t>Oneri finanziari</t>
  </si>
  <si>
    <t>Free cash flow (LCF)</t>
  </si>
  <si>
    <t>Discounted cash flow</t>
  </si>
  <si>
    <t>Fabbisogno finanziario</t>
  </si>
  <si>
    <t>Ipotesi tasso di sconto annuale</t>
  </si>
  <si>
    <t>Tasso di sconto mensile</t>
  </si>
  <si>
    <t>Costi di produzione</t>
  </si>
  <si>
    <t>Investimenti in asset</t>
  </si>
  <si>
    <t>Investimenti ristrutturazione</t>
  </si>
  <si>
    <t xml:space="preserve">Unlevered Cash Flow </t>
  </si>
  <si>
    <t xml:space="preserve">Oneri finanziari </t>
  </si>
  <si>
    <t>Levered Cash Flow</t>
  </si>
  <si>
    <t>time bucket</t>
  </si>
  <si>
    <t>Costo acquisto</t>
  </si>
  <si>
    <t>mese</t>
  </si>
  <si>
    <t>Capannone</t>
  </si>
  <si>
    <t>Postazione assemblaggio</t>
  </si>
  <si>
    <t>Attrezzature varie</t>
  </si>
  <si>
    <t>Computer</t>
  </si>
  <si>
    <t>Carello elevatore</t>
  </si>
  <si>
    <t>Software gestionale</t>
  </si>
  <si>
    <t>Investimento mensile</t>
  </si>
  <si>
    <t>Investimento cumulato</t>
  </si>
  <si>
    <t>Ammortamento capannone</t>
  </si>
  <si>
    <t>Ammortamento varie</t>
  </si>
  <si>
    <t>Ammortamento mensile</t>
  </si>
  <si>
    <t>Ammortamento cumulato</t>
  </si>
  <si>
    <t>Valore Asset</t>
  </si>
  <si>
    <t>Valore residuo</t>
  </si>
  <si>
    <t>Investimento totale asset</t>
  </si>
  <si>
    <t>Tempo ammortamento capannone</t>
  </si>
  <si>
    <t>mesi</t>
  </si>
  <si>
    <t>Tempo ammortamento</t>
  </si>
  <si>
    <t>Quantità</t>
  </si>
  <si>
    <t>Mese</t>
  </si>
  <si>
    <t>Quote ammortamento</t>
  </si>
  <si>
    <t>Postazioni</t>
  </si>
  <si>
    <t>INVESTIMENTI ASSET</t>
  </si>
  <si>
    <t xml:space="preserve">anno </t>
  </si>
  <si>
    <t>Ammortamento Capannone</t>
  </si>
  <si>
    <t>TOTALE AMM.</t>
  </si>
  <si>
    <t>TOTALE</t>
  </si>
  <si>
    <t>DEBITO</t>
  </si>
  <si>
    <t>Costo capannone+ consulenza</t>
  </si>
  <si>
    <t>Finanziamento</t>
  </si>
  <si>
    <t>i</t>
  </si>
  <si>
    <t>debito durata</t>
  </si>
  <si>
    <t>Rata annuale</t>
  </si>
  <si>
    <t>quota interessi</t>
  </si>
  <si>
    <t>quota capitale</t>
  </si>
  <si>
    <t>debito residuo</t>
  </si>
  <si>
    <t>PERSONNEL SHEET</t>
  </si>
  <si>
    <t>Tipologia</t>
  </si>
  <si>
    <t>Di risorsa</t>
  </si>
  <si>
    <t>Di contratto</t>
  </si>
  <si>
    <t>Salario (€/mese)</t>
  </si>
  <si>
    <t>Salario (€/anno)</t>
  </si>
  <si>
    <t xml:space="preserve">Aliquota INPS </t>
  </si>
  <si>
    <t>Aliquota INAIL</t>
  </si>
  <si>
    <t>TFR</t>
  </si>
  <si>
    <t>Costi per l'azienda</t>
  </si>
  <si>
    <t>Aliquota INPS  (€/mese)</t>
  </si>
  <si>
    <t>Aliquota INAIL(€/mese)</t>
  </si>
  <si>
    <t>TFR (€/mese)</t>
  </si>
  <si>
    <t>Mesi di stipendio all'anno</t>
  </si>
  <si>
    <t>Ingegnere Gestionale</t>
  </si>
  <si>
    <t>Dipendente</t>
  </si>
  <si>
    <t>Impiegato back-office</t>
  </si>
  <si>
    <t>Aliquota INPS (datore di lavoro)</t>
  </si>
  <si>
    <t xml:space="preserve">Tecnico </t>
  </si>
  <si>
    <t>Operaio</t>
  </si>
  <si>
    <t>Operaio ( part-time; 20h)</t>
  </si>
  <si>
    <t>Addetto al magazzino</t>
  </si>
  <si>
    <t>Tirocinanti ASL</t>
  </si>
  <si>
    <t>Operaio svantaggiato part-time</t>
  </si>
  <si>
    <t>Voci dirette</t>
  </si>
  <si>
    <t>Risorse esterne</t>
  </si>
  <si>
    <t xml:space="preserve">Compenso </t>
  </si>
  <si>
    <t>Commercialista</t>
  </si>
  <si>
    <t>Consulente (€/anno)</t>
  </si>
  <si>
    <t>Consulenza Marketing</t>
  </si>
  <si>
    <t>Legale</t>
  </si>
  <si>
    <t>Consulenza lavoro</t>
  </si>
  <si>
    <t>ASSUNZIONI ANNO PER ANNO</t>
  </si>
  <si>
    <t>Primi 5 anni</t>
  </si>
  <si>
    <t>Nuovo personale</t>
  </si>
  <si>
    <t>Tecnico elettronico</t>
  </si>
  <si>
    <t>Operaio specializzato</t>
  </si>
  <si>
    <t>Tirocinanti A.S.L/C.I.M.</t>
  </si>
  <si>
    <t>-</t>
  </si>
  <si>
    <t xml:space="preserve">COSTI DEL PERSONALE </t>
  </si>
  <si>
    <t xml:space="preserve">Costi del personale </t>
  </si>
  <si>
    <t>Costo salari e stipendi</t>
  </si>
  <si>
    <t xml:space="preserve">Costo salari e stipendi soci </t>
  </si>
  <si>
    <t>Costo salari e stipendi soci (svantaggiati)</t>
  </si>
  <si>
    <t>Costo salari e stipendi dipendenti</t>
  </si>
  <si>
    <t>Costo salari e stipendi dipendenti (svantaggiati)</t>
  </si>
  <si>
    <t>Oneri soiali (INPS e INAIL)</t>
  </si>
  <si>
    <t>Contributi su stipendi soci</t>
  </si>
  <si>
    <t>Contributi su stipendi dipendenti</t>
  </si>
  <si>
    <t>inail</t>
  </si>
  <si>
    <t xml:space="preserve">TFR Soci </t>
  </si>
  <si>
    <t>TFR Soci svantaggiti</t>
  </si>
  <si>
    <t>TFR dipendenti</t>
  </si>
  <si>
    <t>TFR dipendenti (svantaggiati)</t>
  </si>
  <si>
    <t>COSTI DEL PERSONALE nuovi assunti</t>
  </si>
  <si>
    <t>Stipendio Ingegnere Gestionale</t>
  </si>
  <si>
    <t>Si ipotizza l'avvio di una nuova comessa (da gennaio 2025) che seguirà il trend di crescita pari alla metà di quello di  Inpeco negli anni</t>
  </si>
  <si>
    <t>CASH FLOW MEDIUM Case b</t>
  </si>
  <si>
    <t xml:space="preserve">Ipotesi tasso di sconto annuale 7% </t>
  </si>
  <si>
    <t>Discounted Cash Flow</t>
  </si>
  <si>
    <t>NPV 5 ANNI</t>
  </si>
  <si>
    <t>NPV 10 ANNI</t>
  </si>
  <si>
    <t>Scenario Medium-case b</t>
  </si>
  <si>
    <t>Altri investimenti: consulenza Politecnico e impianto fotovoltaico</t>
  </si>
  <si>
    <t>Impianto fotovoltaico 20kW</t>
  </si>
  <si>
    <t>Impianto fotovoltaico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</si>
</sst>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0.000"/>
    <numFmt numFmtId="167" formatCode="_-* #,##0.00\ [$€-410]_-;\-* #,##0.00\ [$€-410]_-;_-* &quot;-&quot;??\ [$€-410]_-;_-@_-"/>
    <numFmt numFmtId="168" formatCode="[$€-2]\ #,##0.00"/>
    <numFmt numFmtId="169" formatCode="_-* #,##0.00\ _€_-;\-* #,##0.00\ _€_-;_-* &quot;-&quot;??\ _€_-;_-@_-"/>
    <numFmt numFmtId="170" formatCode="_-* #,##0\ &quot;€&quot;_-;\-* #,##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u/>
      <sz val="10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4" tint="0.59999389629810485"/>
        <bgColor rgb="FFFEF1CC"/>
      </patternFill>
    </fill>
    <fill>
      <patternFill patternType="solid">
        <fgColor theme="4" tint="0.79998168889431442"/>
        <bgColor theme="0"/>
      </patternFill>
    </fill>
    <fill>
      <patternFill patternType="solid">
        <fgColor theme="9" tint="0.59999389629810485"/>
        <bgColor theme="0"/>
      </patternFill>
    </fill>
    <fill>
      <patternFill patternType="solid">
        <fgColor theme="7" tint="0.59999389629810485"/>
        <bgColor theme="0"/>
      </patternFill>
    </fill>
    <fill>
      <patternFill patternType="solid">
        <fgColor theme="6" tint="0.59999389629810485"/>
        <bgColor theme="0"/>
      </patternFill>
    </fill>
    <fill>
      <patternFill patternType="solid">
        <fgColor theme="5" tint="0.79998168889431442"/>
        <bgColor rgb="FFFAD9D6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rgb="FFFEF1CC"/>
      </patternFill>
    </fill>
    <fill>
      <patternFill patternType="solid">
        <fgColor theme="5" tint="0.79998168889431442"/>
        <bgColor rgb="FFFEE1CC"/>
      </patternFill>
    </fill>
    <fill>
      <patternFill patternType="solid">
        <fgColor theme="8" tint="0.39997558519241921"/>
        <bgColor theme="0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9" fontId="0" fillId="2" borderId="0" xfId="3" applyFont="1" applyFill="1"/>
    <xf numFmtId="0" fontId="0" fillId="2" borderId="0" xfId="0" applyFill="1" applyAlignment="1">
      <alignment horizontal="right"/>
    </xf>
    <xf numFmtId="0" fontId="0" fillId="2" borderId="0" xfId="0" applyFill="1"/>
    <xf numFmtId="9" fontId="0" fillId="3" borderId="0" xfId="3" applyFont="1" applyFill="1"/>
    <xf numFmtId="0" fontId="0" fillId="3" borderId="0" xfId="0" applyFill="1" applyAlignment="1">
      <alignment horizontal="right"/>
    </xf>
    <xf numFmtId="0" fontId="0" fillId="3" borderId="0" xfId="0" applyFill="1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/>
    <xf numFmtId="0" fontId="2" fillId="4" borderId="4" xfId="0" applyFont="1" applyFill="1" applyBorder="1"/>
    <xf numFmtId="0" fontId="2" fillId="4" borderId="5" xfId="0" applyFont="1" applyFill="1" applyBorder="1"/>
    <xf numFmtId="0" fontId="2" fillId="4" borderId="6" xfId="0" applyFont="1" applyFill="1" applyBorder="1"/>
    <xf numFmtId="0" fontId="2" fillId="4" borderId="2" xfId="0" applyFont="1" applyFill="1" applyBorder="1"/>
    <xf numFmtId="0" fontId="0" fillId="0" borderId="1" xfId="0" applyBorder="1"/>
    <xf numFmtId="44" fontId="0" fillId="0" borderId="1" xfId="1" applyNumberFormat="1" applyFont="1" applyBorder="1"/>
    <xf numFmtId="9" fontId="0" fillId="0" borderId="1" xfId="3" applyFont="1" applyBorder="1"/>
    <xf numFmtId="44" fontId="0" fillId="0" borderId="2" xfId="1" applyNumberFormat="1" applyFont="1" applyBorder="1"/>
    <xf numFmtId="9" fontId="0" fillId="0" borderId="7" xfId="3" applyFont="1" applyBorder="1" applyAlignment="1">
      <alignment horizontal="center"/>
    </xf>
    <xf numFmtId="9" fontId="0" fillId="0" borderId="1" xfId="3" applyFont="1" applyBorder="1" applyAlignment="1">
      <alignment horizontal="center"/>
    </xf>
    <xf numFmtId="9" fontId="0" fillId="0" borderId="8" xfId="3" applyFont="1" applyBorder="1" applyAlignment="1">
      <alignment horizontal="center"/>
    </xf>
    <xf numFmtId="44" fontId="0" fillId="2" borderId="6" xfId="1" applyNumberFormat="1" applyFont="1" applyFill="1" applyBorder="1"/>
    <xf numFmtId="9" fontId="0" fillId="2" borderId="1" xfId="3" applyFont="1" applyFill="1" applyBorder="1" applyAlignment="1">
      <alignment horizontal="center"/>
    </xf>
    <xf numFmtId="0" fontId="0" fillId="2" borderId="1" xfId="0" applyFill="1" applyBorder="1"/>
    <xf numFmtId="164" fontId="0" fillId="2" borderId="1" xfId="1" applyNumberFormat="1" applyFont="1" applyFill="1" applyBorder="1"/>
    <xf numFmtId="164" fontId="0" fillId="2" borderId="2" xfId="0" applyNumberFormat="1" applyFill="1" applyBorder="1"/>
    <xf numFmtId="44" fontId="0" fillId="0" borderId="7" xfId="0" applyNumberFormat="1" applyBorder="1"/>
    <xf numFmtId="44" fontId="0" fillId="0" borderId="1" xfId="0" applyNumberFormat="1" applyBorder="1" applyAlignment="1">
      <alignment horizontal="center"/>
    </xf>
    <xf numFmtId="164" fontId="0" fillId="0" borderId="1" xfId="1" applyNumberFormat="1" applyFont="1" applyBorder="1"/>
    <xf numFmtId="164" fontId="0" fillId="0" borderId="8" xfId="0" applyNumberFormat="1" applyBorder="1"/>
    <xf numFmtId="44" fontId="0" fillId="3" borderId="6" xfId="0" applyNumberFormat="1" applyFill="1" applyBorder="1"/>
    <xf numFmtId="2" fontId="0" fillId="3" borderId="1" xfId="0" applyNumberFormat="1" applyFill="1" applyBorder="1"/>
    <xf numFmtId="164" fontId="0" fillId="3" borderId="1" xfId="1" applyNumberFormat="1" applyFont="1" applyFill="1" applyBorder="1"/>
    <xf numFmtId="164" fontId="0" fillId="3" borderId="1" xfId="0" applyNumberFormat="1" applyFill="1" applyBorder="1"/>
    <xf numFmtId="0" fontId="0" fillId="3" borderId="1" xfId="0" applyFill="1" applyBorder="1"/>
    <xf numFmtId="0" fontId="2" fillId="0" borderId="1" xfId="0" applyFont="1" applyBorder="1"/>
    <xf numFmtId="44" fontId="2" fillId="0" borderId="1" xfId="1" applyNumberFormat="1" applyFont="1" applyBorder="1"/>
    <xf numFmtId="9" fontId="2" fillId="0" borderId="1" xfId="3" applyFont="1" applyBorder="1"/>
    <xf numFmtId="44" fontId="2" fillId="0" borderId="2" xfId="1" applyNumberFormat="1" applyFont="1" applyBorder="1"/>
    <xf numFmtId="9" fontId="2" fillId="0" borderId="9" xfId="3" applyFont="1" applyBorder="1" applyAlignment="1">
      <alignment horizontal="center"/>
    </xf>
    <xf numFmtId="165" fontId="2" fillId="0" borderId="10" xfId="3" applyNumberFormat="1" applyFont="1" applyBorder="1" applyAlignment="1">
      <alignment horizontal="center"/>
    </xf>
    <xf numFmtId="9" fontId="2" fillId="0" borderId="11" xfId="3" applyFont="1" applyBorder="1" applyAlignment="1">
      <alignment horizontal="center"/>
    </xf>
    <xf numFmtId="44" fontId="2" fillId="2" borderId="6" xfId="1" applyNumberFormat="1" applyFont="1" applyFill="1" applyBorder="1"/>
    <xf numFmtId="9" fontId="2" fillId="2" borderId="1" xfId="3" applyFont="1" applyFill="1" applyBorder="1" applyAlignment="1">
      <alignment horizontal="center"/>
    </xf>
    <xf numFmtId="0" fontId="2" fillId="2" borderId="1" xfId="0" applyFont="1" applyFill="1" applyBorder="1"/>
    <xf numFmtId="164" fontId="2" fillId="2" borderId="1" xfId="1" applyNumberFormat="1" applyFont="1" applyFill="1" applyBorder="1"/>
    <xf numFmtId="164" fontId="2" fillId="2" borderId="2" xfId="0" applyNumberFormat="1" applyFont="1" applyFill="1" applyBorder="1"/>
    <xf numFmtId="44" fontId="2" fillId="0" borderId="9" xfId="0" applyNumberFormat="1" applyFont="1" applyBorder="1"/>
    <xf numFmtId="9" fontId="2" fillId="0" borderId="10" xfId="3" applyFont="1" applyBorder="1" applyAlignment="1">
      <alignment horizontal="center"/>
    </xf>
    <xf numFmtId="44" fontId="2" fillId="0" borderId="10" xfId="0" applyNumberFormat="1" applyFont="1" applyBorder="1" applyAlignment="1">
      <alignment horizontal="center"/>
    </xf>
    <xf numFmtId="164" fontId="2" fillId="0" borderId="10" xfId="1" applyNumberFormat="1" applyFont="1" applyBorder="1"/>
    <xf numFmtId="164" fontId="2" fillId="0" borderId="11" xfId="0" applyNumberFormat="1" applyFont="1" applyBorder="1"/>
    <xf numFmtId="44" fontId="2" fillId="3" borderId="6" xfId="0" applyNumberFormat="1" applyFont="1" applyFill="1" applyBorder="1"/>
    <xf numFmtId="0" fontId="2" fillId="3" borderId="1" xfId="0" applyFont="1" applyFill="1" applyBorder="1"/>
    <xf numFmtId="164" fontId="2" fillId="3" borderId="1" xfId="1" applyNumberFormat="1" applyFont="1" applyFill="1" applyBorder="1"/>
    <xf numFmtId="164" fontId="2" fillId="3" borderId="1" xfId="0" applyNumberFormat="1" applyFont="1" applyFill="1" applyBorder="1"/>
    <xf numFmtId="0" fontId="2" fillId="4" borderId="12" xfId="0" applyFont="1" applyFill="1" applyBorder="1"/>
    <xf numFmtId="0" fontId="2" fillId="4" borderId="13" xfId="0" applyFont="1" applyFill="1" applyBorder="1"/>
    <xf numFmtId="0" fontId="2" fillId="4" borderId="14" xfId="0" applyFont="1" applyFill="1" applyBorder="1"/>
    <xf numFmtId="0" fontId="2" fillId="4" borderId="0" xfId="0" applyFont="1" applyFill="1"/>
    <xf numFmtId="0" fontId="0" fillId="0" borderId="4" xfId="0" applyBorder="1"/>
    <xf numFmtId="44" fontId="0" fillId="0" borderId="4" xfId="0" applyNumberFormat="1" applyBorder="1"/>
    <xf numFmtId="44" fontId="0" fillId="0" borderId="5" xfId="0" applyNumberFormat="1" applyBorder="1"/>
    <xf numFmtId="166" fontId="0" fillId="0" borderId="0" xfId="0" applyNumberFormat="1"/>
    <xf numFmtId="165" fontId="0" fillId="0" borderId="1" xfId="3" applyNumberFormat="1" applyFont="1" applyBorder="1"/>
    <xf numFmtId="44" fontId="0" fillId="0" borderId="1" xfId="0" applyNumberFormat="1" applyBorder="1"/>
    <xf numFmtId="44" fontId="0" fillId="0" borderId="8" xfId="0" applyNumberFormat="1" applyBorder="1"/>
    <xf numFmtId="0" fontId="0" fillId="0" borderId="10" xfId="0" applyBorder="1"/>
    <xf numFmtId="44" fontId="0" fillId="0" borderId="10" xfId="0" applyNumberFormat="1" applyBorder="1"/>
    <xf numFmtId="44" fontId="0" fillId="0" borderId="11" xfId="0" applyNumberFormat="1" applyBorder="1"/>
    <xf numFmtId="0" fontId="0" fillId="0" borderId="3" xfId="0" applyBorder="1" applyAlignment="1">
      <alignment horizontal="center"/>
    </xf>
    <xf numFmtId="9" fontId="0" fillId="0" borderId="1" xfId="0" applyNumberFormat="1" applyBorder="1"/>
    <xf numFmtId="0" fontId="0" fillId="0" borderId="7" xfId="0" applyBorder="1" applyAlignment="1">
      <alignment horizontal="center"/>
    </xf>
    <xf numFmtId="165" fontId="0" fillId="0" borderId="0" xfId="3" applyNumberFormat="1" applyFont="1" applyFill="1" applyBorder="1"/>
    <xf numFmtId="165" fontId="0" fillId="0" borderId="0" xfId="0" applyNumberFormat="1"/>
    <xf numFmtId="0" fontId="0" fillId="0" borderId="9" xfId="0" applyBorder="1" applyAlignment="1">
      <alignment horizontal="center"/>
    </xf>
    <xf numFmtId="44" fontId="0" fillId="0" borderId="0" xfId="0" applyNumberFormat="1"/>
    <xf numFmtId="44" fontId="2" fillId="4" borderId="1" xfId="0" applyNumberFormat="1" applyFont="1" applyFill="1" applyBorder="1"/>
    <xf numFmtId="0" fontId="2" fillId="0" borderId="1" xfId="0" applyFont="1" applyBorder="1" applyAlignment="1">
      <alignment horizontal="center"/>
    </xf>
    <xf numFmtId="164" fontId="0" fillId="0" borderId="1" xfId="1" applyNumberFormat="1" applyFont="1" applyFill="1" applyBorder="1"/>
    <xf numFmtId="9" fontId="2" fillId="0" borderId="0" xfId="0" applyNumberFormat="1" applyFont="1"/>
    <xf numFmtId="0" fontId="5" fillId="0" borderId="0" xfId="0" applyFont="1"/>
    <xf numFmtId="0" fontId="2" fillId="0" borderId="0" xfId="0" applyFont="1" applyAlignment="1">
      <alignment horizontal="right"/>
    </xf>
    <xf numFmtId="1" fontId="0" fillId="0" borderId="0" xfId="0" applyNumberFormat="1"/>
    <xf numFmtId="0" fontId="0" fillId="0" borderId="17" xfId="0" applyBorder="1"/>
    <xf numFmtId="0" fontId="0" fillId="0" borderId="18" xfId="0" applyBorder="1"/>
    <xf numFmtId="0" fontId="0" fillId="0" borderId="19" xfId="0" applyBorder="1"/>
    <xf numFmtId="17" fontId="2" fillId="4" borderId="3" xfId="0" applyNumberFormat="1" applyFont="1" applyFill="1" applyBorder="1"/>
    <xf numFmtId="17" fontId="2" fillId="4" borderId="4" xfId="0" applyNumberFormat="1" applyFont="1" applyFill="1" applyBorder="1"/>
    <xf numFmtId="17" fontId="2" fillId="4" borderId="20" xfId="0" applyNumberFormat="1" applyFont="1" applyFill="1" applyBorder="1"/>
    <xf numFmtId="17" fontId="2" fillId="4" borderId="5" xfId="0" applyNumberFormat="1" applyFont="1" applyFill="1" applyBorder="1"/>
    <xf numFmtId="17" fontId="2" fillId="4" borderId="6" xfId="0" applyNumberFormat="1" applyFont="1" applyFill="1" applyBorder="1"/>
    <xf numFmtId="17" fontId="2" fillId="4" borderId="21" xfId="0" applyNumberFormat="1" applyFont="1" applyFill="1" applyBorder="1"/>
    <xf numFmtId="17" fontId="2" fillId="0" borderId="0" xfId="0" applyNumberFormat="1" applyFont="1"/>
    <xf numFmtId="0" fontId="2" fillId="4" borderId="9" xfId="0" applyFont="1" applyFill="1" applyBorder="1"/>
    <xf numFmtId="0" fontId="2" fillId="4" borderId="22" xfId="0" applyFont="1" applyFill="1" applyBorder="1"/>
    <xf numFmtId="0" fontId="2" fillId="4" borderId="23" xfId="0" applyFont="1" applyFill="1" applyBorder="1"/>
    <xf numFmtId="0" fontId="2" fillId="4" borderId="24" xfId="0" applyFont="1" applyFill="1" applyBorder="1"/>
    <xf numFmtId="0" fontId="2" fillId="4" borderId="25" xfId="0" applyFont="1" applyFill="1" applyBorder="1"/>
    <xf numFmtId="0" fontId="2" fillId="4" borderId="26" xfId="0" applyFont="1" applyFill="1" applyBorder="1"/>
    <xf numFmtId="0" fontId="0" fillId="0" borderId="28" xfId="0" applyBorder="1" applyAlignment="1">
      <alignment horizontal="left"/>
    </xf>
    <xf numFmtId="164" fontId="2" fillId="0" borderId="6" xfId="1" applyNumberFormat="1" applyFont="1" applyFill="1" applyBorder="1"/>
    <xf numFmtId="164" fontId="2" fillId="0" borderId="1" xfId="1" applyNumberFormat="1" applyFont="1" applyFill="1" applyBorder="1"/>
    <xf numFmtId="164" fontId="2" fillId="0" borderId="2" xfId="1" applyNumberFormat="1" applyFont="1" applyFill="1" applyBorder="1"/>
    <xf numFmtId="164" fontId="2" fillId="0" borderId="7" xfId="1" applyNumberFormat="1" applyFont="1" applyFill="1" applyBorder="1"/>
    <xf numFmtId="164" fontId="2" fillId="0" borderId="8" xfId="1" applyNumberFormat="1" applyFont="1" applyFill="1" applyBorder="1"/>
    <xf numFmtId="0" fontId="0" fillId="0" borderId="30" xfId="0" applyBorder="1" applyAlignment="1">
      <alignment horizontal="left"/>
    </xf>
    <xf numFmtId="164" fontId="2" fillId="0" borderId="31" xfId="1" applyNumberFormat="1" applyFont="1" applyFill="1" applyBorder="1"/>
    <xf numFmtId="164" fontId="2" fillId="0" borderId="32" xfId="1" applyNumberFormat="1" applyFont="1" applyFill="1" applyBorder="1"/>
    <xf numFmtId="164" fontId="2" fillId="0" borderId="33" xfId="1" applyNumberFormat="1" applyFont="1" applyFill="1" applyBorder="1"/>
    <xf numFmtId="164" fontId="2" fillId="0" borderId="34" xfId="1" applyNumberFormat="1" applyFont="1" applyFill="1" applyBorder="1"/>
    <xf numFmtId="164" fontId="2" fillId="0" borderId="30" xfId="1" applyNumberFormat="1" applyFont="1" applyFill="1" applyBorder="1"/>
    <xf numFmtId="0" fontId="0" fillId="5" borderId="29" xfId="0" applyFill="1" applyBorder="1" applyAlignment="1">
      <alignment horizontal="center"/>
    </xf>
    <xf numFmtId="0" fontId="0" fillId="5" borderId="35" xfId="0" applyFill="1" applyBorder="1" applyAlignment="1">
      <alignment horizontal="center"/>
    </xf>
    <xf numFmtId="0" fontId="2" fillId="0" borderId="36" xfId="0" applyFont="1" applyBorder="1" applyAlignment="1">
      <alignment horizontal="left"/>
    </xf>
    <xf numFmtId="0" fontId="0" fillId="0" borderId="37" xfId="0" applyBorder="1"/>
    <xf numFmtId="164" fontId="2" fillId="0" borderId="38" xfId="1" applyNumberFormat="1" applyFont="1" applyFill="1" applyBorder="1"/>
    <xf numFmtId="164" fontId="2" fillId="0" borderId="22" xfId="1" applyNumberFormat="1" applyFont="1" applyFill="1" applyBorder="1"/>
    <xf numFmtId="164" fontId="2" fillId="0" borderId="0" xfId="1" applyNumberFormat="1" applyFont="1" applyFill="1" applyBorder="1"/>
    <xf numFmtId="0" fontId="0" fillId="0" borderId="39" xfId="0" applyBorder="1" applyAlignment="1">
      <alignment horizontal="center"/>
    </xf>
    <xf numFmtId="0" fontId="0" fillId="0" borderId="28" xfId="0" applyBorder="1"/>
    <xf numFmtId="44" fontId="0" fillId="0" borderId="6" xfId="1" applyNumberFormat="1" applyFont="1" applyBorder="1" applyAlignment="1"/>
    <xf numFmtId="44" fontId="0" fillId="0" borderId="31" xfId="1" applyNumberFormat="1" applyFont="1" applyBorder="1" applyAlignment="1"/>
    <xf numFmtId="44" fontId="0" fillId="0" borderId="1" xfId="1" applyNumberFormat="1" applyFont="1" applyBorder="1" applyAlignment="1"/>
    <xf numFmtId="0" fontId="0" fillId="0" borderId="30" xfId="0" applyBorder="1"/>
    <xf numFmtId="44" fontId="0" fillId="0" borderId="6" xfId="0" applyNumberFormat="1" applyBorder="1"/>
    <xf numFmtId="0" fontId="2" fillId="0" borderId="36" xfId="0" applyFont="1" applyBorder="1"/>
    <xf numFmtId="0" fontId="0" fillId="0" borderId="0" xfId="0" applyAlignment="1">
      <alignment horizontal="center" vertical="center"/>
    </xf>
    <xf numFmtId="44" fontId="0" fillId="0" borderId="0" xfId="1" applyNumberFormat="1" applyFont="1" applyBorder="1" applyAlignment="1"/>
    <xf numFmtId="44" fontId="0" fillId="0" borderId="0" xfId="1" applyNumberFormat="1" applyFont="1" applyBorder="1"/>
    <xf numFmtId="0" fontId="0" fillId="6" borderId="28" xfId="0" applyFill="1" applyBorder="1"/>
    <xf numFmtId="0" fontId="0" fillId="0" borderId="36" xfId="0" applyBorder="1"/>
    <xf numFmtId="44" fontId="0" fillId="6" borderId="1" xfId="1" applyNumberFormat="1" applyFont="1" applyFill="1" applyBorder="1" applyAlignment="1"/>
    <xf numFmtId="17" fontId="2" fillId="4" borderId="1" xfId="0" applyNumberFormat="1" applyFont="1" applyFill="1" applyBorder="1"/>
    <xf numFmtId="17" fontId="2" fillId="4" borderId="2" xfId="0" applyNumberFormat="1" applyFont="1" applyFill="1" applyBorder="1"/>
    <xf numFmtId="17" fontId="2" fillId="4" borderId="7" xfId="0" applyNumberFormat="1" applyFont="1" applyFill="1" applyBorder="1"/>
    <xf numFmtId="17" fontId="2" fillId="4" borderId="8" xfId="0" applyNumberFormat="1" applyFont="1" applyFill="1" applyBorder="1"/>
    <xf numFmtId="0" fontId="2" fillId="4" borderId="7" xfId="0" applyFont="1" applyFill="1" applyBorder="1"/>
    <xf numFmtId="0" fontId="2" fillId="4" borderId="8" xfId="0" applyFont="1" applyFill="1" applyBorder="1"/>
    <xf numFmtId="44" fontId="0" fillId="0" borderId="6" xfId="1" applyNumberFormat="1" applyFont="1" applyBorder="1"/>
    <xf numFmtId="44" fontId="0" fillId="0" borderId="6" xfId="1" applyNumberFormat="1" applyFont="1" applyFill="1" applyBorder="1"/>
    <xf numFmtId="44" fontId="0" fillId="0" borderId="31" xfId="1" applyNumberFormat="1" applyFont="1" applyBorder="1"/>
    <xf numFmtId="0" fontId="2" fillId="0" borderId="28" xfId="0" applyFont="1" applyBorder="1"/>
    <xf numFmtId="44" fontId="0" fillId="8" borderId="1" xfId="0" applyNumberFormat="1" applyFill="1" applyBorder="1"/>
    <xf numFmtId="0" fontId="6" fillId="0" borderId="0" xfId="0" applyFont="1"/>
    <xf numFmtId="0" fontId="2" fillId="4" borderId="0" xfId="0" applyFont="1" applyFill="1" applyAlignment="1">
      <alignment horizontal="right"/>
    </xf>
    <xf numFmtId="43" fontId="2" fillId="0" borderId="0" xfId="1" applyFont="1" applyAlignment="1">
      <alignment horizontal="right"/>
    </xf>
    <xf numFmtId="43" fontId="0" fillId="0" borderId="0" xfId="1" applyFont="1"/>
    <xf numFmtId="43" fontId="2" fillId="0" borderId="0" xfId="1" applyFont="1"/>
    <xf numFmtId="43" fontId="0" fillId="0" borderId="0" xfId="1" applyFont="1" applyFill="1"/>
    <xf numFmtId="43" fontId="2" fillId="4" borderId="0" xfId="1" applyFont="1" applyFill="1"/>
    <xf numFmtId="43" fontId="2" fillId="0" borderId="0" xfId="1" applyFont="1" applyFill="1"/>
    <xf numFmtId="43" fontId="2" fillId="0" borderId="0" xfId="1" applyFont="1" applyBorder="1"/>
    <xf numFmtId="43" fontId="1" fillId="0" borderId="0" xfId="1" applyFont="1" applyFill="1"/>
    <xf numFmtId="43" fontId="0" fillId="4" borderId="0" xfId="1" applyFont="1" applyFill="1"/>
    <xf numFmtId="0" fontId="7" fillId="8" borderId="0" xfId="0" applyFont="1" applyFill="1"/>
    <xf numFmtId="43" fontId="7" fillId="8" borderId="0" xfId="1" applyFont="1" applyFill="1"/>
    <xf numFmtId="0" fontId="0" fillId="9" borderId="0" xfId="0" applyFill="1"/>
    <xf numFmtId="9" fontId="0" fillId="9" borderId="0" xfId="0" applyNumberFormat="1" applyFill="1"/>
    <xf numFmtId="10" fontId="0" fillId="9" borderId="0" xfId="3" applyNumberFormat="1" applyFont="1" applyFill="1"/>
    <xf numFmtId="0" fontId="2" fillId="9" borderId="3" xfId="0" applyFont="1" applyFill="1" applyBorder="1"/>
    <xf numFmtId="0" fontId="2" fillId="9" borderId="4" xfId="0" applyFont="1" applyFill="1" applyBorder="1"/>
    <xf numFmtId="0" fontId="2" fillId="9" borderId="5" xfId="0" applyFont="1" applyFill="1" applyBorder="1"/>
    <xf numFmtId="0" fontId="2" fillId="9" borderId="1" xfId="0" applyFont="1" applyFill="1" applyBorder="1" applyAlignment="1">
      <alignment horizontal="center"/>
    </xf>
    <xf numFmtId="0" fontId="0" fillId="9" borderId="44" xfId="0" applyFill="1" applyBorder="1" applyAlignment="1">
      <alignment horizontal="center"/>
    </xf>
    <xf numFmtId="0" fontId="0" fillId="9" borderId="45" xfId="0" applyFill="1" applyBorder="1" applyAlignment="1">
      <alignment horizontal="center"/>
    </xf>
    <xf numFmtId="0" fontId="0" fillId="9" borderId="46" xfId="0" applyFill="1" applyBorder="1" applyAlignment="1">
      <alignment horizontal="center"/>
    </xf>
    <xf numFmtId="17" fontId="0" fillId="0" borderId="0" xfId="0" applyNumberFormat="1" applyAlignment="1">
      <alignment horizontal="center"/>
    </xf>
    <xf numFmtId="17" fontId="0" fillId="0" borderId="33" xfId="0" applyNumberFormat="1" applyBorder="1" applyAlignment="1">
      <alignment horizontal="center"/>
    </xf>
    <xf numFmtId="17" fontId="0" fillId="0" borderId="47" xfId="0" applyNumberFormat="1" applyBorder="1" applyAlignment="1">
      <alignment horizontal="center"/>
    </xf>
    <xf numFmtId="167" fontId="2" fillId="0" borderId="2" xfId="0" applyNumberFormat="1" applyFont="1" applyBorder="1" applyAlignment="1">
      <alignment vertical="center"/>
    </xf>
    <xf numFmtId="167" fontId="2" fillId="0" borderId="6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167" fontId="0" fillId="0" borderId="48" xfId="0" applyNumberFormat="1" applyBorder="1" applyAlignment="1">
      <alignment horizontal="center"/>
    </xf>
    <xf numFmtId="167" fontId="0" fillId="0" borderId="49" xfId="0" applyNumberFormat="1" applyBorder="1" applyAlignment="1">
      <alignment horizontal="center"/>
    </xf>
    <xf numFmtId="167" fontId="2" fillId="0" borderId="2" xfId="0" applyNumberFormat="1" applyFont="1" applyBorder="1" applyAlignment="1">
      <alignment vertical="top"/>
    </xf>
    <xf numFmtId="167" fontId="2" fillId="0" borderId="6" xfId="0" applyNumberFormat="1" applyFont="1" applyBorder="1" applyAlignment="1">
      <alignment vertical="top"/>
    </xf>
    <xf numFmtId="167" fontId="0" fillId="0" borderId="39" xfId="0" applyNumberFormat="1" applyBorder="1" applyAlignment="1">
      <alignment horizontal="center"/>
    </xf>
    <xf numFmtId="167" fontId="0" fillId="0" borderId="0" xfId="0" applyNumberFormat="1" applyAlignment="1">
      <alignment horizontal="center"/>
    </xf>
    <xf numFmtId="167" fontId="0" fillId="0" borderId="0" xfId="0" applyNumberFormat="1"/>
    <xf numFmtId="167" fontId="0" fillId="0" borderId="50" xfId="0" applyNumberFormat="1" applyBorder="1" applyAlignment="1">
      <alignment horizontal="center"/>
    </xf>
    <xf numFmtId="167" fontId="0" fillId="0" borderId="47" xfId="0" applyNumberFormat="1" applyBorder="1" applyAlignment="1">
      <alignment horizontal="center"/>
    </xf>
    <xf numFmtId="0" fontId="0" fillId="10" borderId="0" xfId="0" applyFill="1" applyAlignment="1">
      <alignment horizontal="center"/>
    </xf>
    <xf numFmtId="167" fontId="0" fillId="9" borderId="0" xfId="0" applyNumberFormat="1" applyFill="1" applyAlignment="1">
      <alignment horizontal="center"/>
    </xf>
    <xf numFmtId="0" fontId="2" fillId="0" borderId="0" xfId="0" applyFont="1" applyAlignment="1">
      <alignment horizontal="center"/>
    </xf>
    <xf numFmtId="0" fontId="2" fillId="10" borderId="0" xfId="0" applyFont="1" applyFill="1" applyAlignment="1">
      <alignment horizontal="center"/>
    </xf>
    <xf numFmtId="167" fontId="2" fillId="0" borderId="39" xfId="0" applyNumberFormat="1" applyFont="1" applyBorder="1" applyAlignment="1">
      <alignment horizontal="center"/>
    </xf>
    <xf numFmtId="167" fontId="2" fillId="0" borderId="0" xfId="0" applyNumberFormat="1" applyFont="1" applyAlignment="1">
      <alignment horizontal="center"/>
    </xf>
    <xf numFmtId="167" fontId="2" fillId="0" borderId="50" xfId="0" applyNumberFormat="1" applyFont="1" applyBorder="1" applyAlignment="1">
      <alignment horizontal="center"/>
    </xf>
    <xf numFmtId="167" fontId="2" fillId="0" borderId="47" xfId="0" applyNumberFormat="1" applyFont="1" applyBorder="1" applyAlignment="1">
      <alignment horizontal="center"/>
    </xf>
    <xf numFmtId="167" fontId="0" fillId="0" borderId="51" xfId="0" applyNumberFormat="1" applyBorder="1" applyAlignment="1">
      <alignment horizontal="center"/>
    </xf>
    <xf numFmtId="167" fontId="0" fillId="0" borderId="34" xfId="0" applyNumberFormat="1" applyBorder="1" applyAlignment="1">
      <alignment horizontal="center"/>
    </xf>
    <xf numFmtId="167" fontId="0" fillId="0" borderId="33" xfId="0" applyNumberFormat="1" applyBorder="1" applyAlignment="1">
      <alignment horizontal="center"/>
    </xf>
    <xf numFmtId="167" fontId="0" fillId="0" borderId="52" xfId="0" applyNumberFormat="1" applyBorder="1" applyAlignment="1">
      <alignment horizontal="center"/>
    </xf>
    <xf numFmtId="0" fontId="0" fillId="0" borderId="53" xfId="0" applyBorder="1"/>
    <xf numFmtId="0" fontId="2" fillId="10" borderId="2" xfId="0" applyFont="1" applyFill="1" applyBorder="1"/>
    <xf numFmtId="167" fontId="2" fillId="10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48" xfId="0" applyBorder="1"/>
    <xf numFmtId="0" fontId="0" fillId="0" borderId="49" xfId="0" applyBorder="1"/>
    <xf numFmtId="0" fontId="0" fillId="0" borderId="55" xfId="0" applyBorder="1"/>
    <xf numFmtId="0" fontId="0" fillId="0" borderId="25" xfId="0" applyBorder="1"/>
    <xf numFmtId="0" fontId="0" fillId="10" borderId="1" xfId="0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167" fontId="0" fillId="0" borderId="39" xfId="0" applyNumberFormat="1" applyBorder="1"/>
    <xf numFmtId="167" fontId="0" fillId="0" borderId="50" xfId="0" applyNumberFormat="1" applyBorder="1"/>
    <xf numFmtId="0" fontId="0" fillId="0" borderId="56" xfId="0" applyBorder="1" applyAlignment="1">
      <alignment horizontal="center"/>
    </xf>
    <xf numFmtId="0" fontId="0" fillId="10" borderId="56" xfId="0" applyFill="1" applyBorder="1" applyAlignment="1">
      <alignment horizontal="center"/>
    </xf>
    <xf numFmtId="0" fontId="0" fillId="0" borderId="52" xfId="0" applyBorder="1" applyAlignment="1">
      <alignment horizontal="center"/>
    </xf>
    <xf numFmtId="0" fontId="0" fillId="10" borderId="52" xfId="0" applyFill="1" applyBorder="1" applyAlignment="1">
      <alignment horizontal="center"/>
    </xf>
    <xf numFmtId="167" fontId="0" fillId="0" borderId="51" xfId="0" applyNumberFormat="1" applyBorder="1"/>
    <xf numFmtId="167" fontId="0" fillId="0" borderId="34" xfId="0" applyNumberFormat="1" applyBorder="1"/>
    <xf numFmtId="167" fontId="0" fillId="0" borderId="33" xfId="0" applyNumberFormat="1" applyBorder="1"/>
    <xf numFmtId="0" fontId="2" fillId="0" borderId="1" xfId="0" applyFont="1" applyBorder="1" applyAlignment="1">
      <alignment horizontal="right"/>
    </xf>
    <xf numFmtId="167" fontId="0" fillId="0" borderId="1" xfId="0" applyNumberFormat="1" applyBorder="1"/>
    <xf numFmtId="167" fontId="2" fillId="0" borderId="1" xfId="0" applyNumberFormat="1" applyFont="1" applyBorder="1"/>
    <xf numFmtId="0" fontId="2" fillId="0" borderId="47" xfId="0" applyFont="1" applyBorder="1" applyAlignment="1">
      <alignment horizontal="center"/>
    </xf>
    <xf numFmtId="0" fontId="2" fillId="9" borderId="0" xfId="0" applyFont="1" applyFill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2" fillId="9" borderId="1" xfId="0" applyFont="1" applyFill="1" applyBorder="1"/>
    <xf numFmtId="0" fontId="9" fillId="0" borderId="2" xfId="0" applyFont="1" applyBorder="1"/>
    <xf numFmtId="0" fontId="9" fillId="0" borderId="31" xfId="0" applyFont="1" applyBorder="1"/>
    <xf numFmtId="0" fontId="9" fillId="0" borderId="0" xfId="0" applyFont="1"/>
    <xf numFmtId="0" fontId="7" fillId="0" borderId="0" xfId="0" applyFont="1" applyAlignment="1">
      <alignment vertical="center"/>
    </xf>
    <xf numFmtId="0" fontId="10" fillId="11" borderId="2" xfId="0" applyFont="1" applyFill="1" applyBorder="1" applyAlignment="1">
      <alignment horizontal="center" vertical="center"/>
    </xf>
    <xf numFmtId="0" fontId="10" fillId="11" borderId="58" xfId="0" applyFont="1" applyFill="1" applyBorder="1" applyAlignment="1">
      <alignment horizontal="center" vertical="center"/>
    </xf>
    <xf numFmtId="0" fontId="10" fillId="13" borderId="1" xfId="0" applyFont="1" applyFill="1" applyBorder="1" applyAlignment="1">
      <alignment horizontal="center" vertical="center"/>
    </xf>
    <xf numFmtId="0" fontId="10" fillId="13" borderId="31" xfId="0" applyFont="1" applyFill="1" applyBorder="1" applyAlignment="1">
      <alignment horizontal="center" vertical="center"/>
    </xf>
    <xf numFmtId="0" fontId="10" fillId="14" borderId="1" xfId="0" applyFont="1" applyFill="1" applyBorder="1" applyAlignment="1">
      <alignment horizontal="center" vertical="center" wrapText="1"/>
    </xf>
    <xf numFmtId="0" fontId="10" fillId="15" borderId="1" xfId="0" applyFont="1" applyFill="1" applyBorder="1" applyAlignment="1">
      <alignment horizontal="center" vertical="center" wrapText="1"/>
    </xf>
    <xf numFmtId="0" fontId="10" fillId="16" borderId="6" xfId="0" applyFont="1" applyFill="1" applyBorder="1" applyAlignment="1">
      <alignment horizontal="center" vertical="center"/>
    </xf>
    <xf numFmtId="0" fontId="7" fillId="17" borderId="56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 wrapText="1"/>
    </xf>
    <xf numFmtId="0" fontId="2" fillId="19" borderId="1" xfId="0" applyFont="1" applyFill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1" fillId="20" borderId="1" xfId="0" applyFont="1" applyFill="1" applyBorder="1" applyAlignment="1">
      <alignment horizontal="center"/>
    </xf>
    <xf numFmtId="0" fontId="12" fillId="11" borderId="56" xfId="0" applyFont="1" applyFill="1" applyBorder="1"/>
    <xf numFmtId="0" fontId="12" fillId="11" borderId="56" xfId="0" applyFont="1" applyFill="1" applyBorder="1" applyAlignment="1">
      <alignment horizontal="center"/>
    </xf>
    <xf numFmtId="168" fontId="12" fillId="13" borderId="56" xfId="0" applyNumberFormat="1" applyFont="1" applyFill="1" applyBorder="1" applyAlignment="1">
      <alignment horizontal="center"/>
    </xf>
    <xf numFmtId="168" fontId="12" fillId="14" borderId="56" xfId="0" applyNumberFormat="1" applyFont="1" applyFill="1" applyBorder="1" applyAlignment="1">
      <alignment horizontal="center"/>
    </xf>
    <xf numFmtId="168" fontId="12" fillId="15" borderId="56" xfId="0" applyNumberFormat="1" applyFont="1" applyFill="1" applyBorder="1" applyAlignment="1">
      <alignment horizontal="center"/>
    </xf>
    <xf numFmtId="168" fontId="12" fillId="16" borderId="56" xfId="0" applyNumberFormat="1" applyFont="1" applyFill="1" applyBorder="1" applyAlignment="1">
      <alignment horizontal="center"/>
    </xf>
    <xf numFmtId="168" fontId="12" fillId="11" borderId="56" xfId="0" applyNumberFormat="1" applyFont="1" applyFill="1" applyBorder="1" applyAlignment="1">
      <alignment horizontal="center"/>
    </xf>
    <xf numFmtId="168" fontId="0" fillId="3" borderId="0" xfId="0" applyNumberFormat="1" applyFill="1"/>
    <xf numFmtId="168" fontId="0" fillId="18" borderId="0" xfId="0" applyNumberFormat="1" applyFill="1"/>
    <xf numFmtId="168" fontId="0" fillId="19" borderId="0" xfId="0" applyNumberFormat="1" applyFill="1"/>
    <xf numFmtId="168" fontId="12" fillId="0" borderId="0" xfId="0" applyNumberFormat="1" applyFont="1" applyAlignment="1">
      <alignment horizontal="center" vertical="center"/>
    </xf>
    <xf numFmtId="1" fontId="11" fillId="0" borderId="1" xfId="2" applyNumberFormat="1" applyFont="1" applyBorder="1" applyAlignment="1">
      <alignment horizontal="center" vertical="center"/>
    </xf>
    <xf numFmtId="0" fontId="12" fillId="11" borderId="47" xfId="0" applyFont="1" applyFill="1" applyBorder="1"/>
    <xf numFmtId="0" fontId="12" fillId="11" borderId="47" xfId="0" applyFont="1" applyFill="1" applyBorder="1" applyAlignment="1">
      <alignment horizontal="center"/>
    </xf>
    <xf numFmtId="168" fontId="12" fillId="13" borderId="47" xfId="0" applyNumberFormat="1" applyFont="1" applyFill="1" applyBorder="1" applyAlignment="1">
      <alignment horizontal="center"/>
    </xf>
    <xf numFmtId="168" fontId="12" fillId="14" borderId="47" xfId="0" applyNumberFormat="1" applyFont="1" applyFill="1" applyBorder="1" applyAlignment="1">
      <alignment horizontal="center"/>
    </xf>
    <xf numFmtId="168" fontId="12" fillId="15" borderId="47" xfId="0" applyNumberFormat="1" applyFont="1" applyFill="1" applyBorder="1" applyAlignment="1">
      <alignment horizontal="center"/>
    </xf>
    <xf numFmtId="168" fontId="12" fillId="16" borderId="47" xfId="0" applyNumberFormat="1" applyFont="1" applyFill="1" applyBorder="1" applyAlignment="1">
      <alignment horizontal="center"/>
    </xf>
    <xf numFmtId="10" fontId="11" fillId="0" borderId="1" xfId="2" applyNumberFormat="1" applyFont="1" applyBorder="1" applyAlignment="1">
      <alignment horizontal="center" vertical="center"/>
    </xf>
    <xf numFmtId="0" fontId="12" fillId="11" borderId="52" xfId="0" applyFont="1" applyFill="1" applyBorder="1"/>
    <xf numFmtId="0" fontId="12" fillId="11" borderId="52" xfId="0" applyFont="1" applyFill="1" applyBorder="1" applyAlignment="1">
      <alignment horizontal="center"/>
    </xf>
    <xf numFmtId="168" fontId="12" fillId="13" borderId="52" xfId="0" applyNumberFormat="1" applyFont="1" applyFill="1" applyBorder="1" applyAlignment="1">
      <alignment horizontal="center"/>
    </xf>
    <xf numFmtId="168" fontId="12" fillId="14" borderId="52" xfId="0" applyNumberFormat="1" applyFont="1" applyFill="1" applyBorder="1" applyAlignment="1">
      <alignment horizontal="center"/>
    </xf>
    <xf numFmtId="168" fontId="12" fillId="15" borderId="52" xfId="0" applyNumberFormat="1" applyFont="1" applyFill="1" applyBorder="1" applyAlignment="1">
      <alignment horizontal="center"/>
    </xf>
    <xf numFmtId="168" fontId="12" fillId="16" borderId="52" xfId="0" applyNumberFormat="1" applyFont="1" applyFill="1" applyBorder="1" applyAlignment="1">
      <alignment horizontal="center"/>
    </xf>
    <xf numFmtId="0" fontId="12" fillId="11" borderId="1" xfId="0" applyFont="1" applyFill="1" applyBorder="1"/>
    <xf numFmtId="0" fontId="0" fillId="18" borderId="0" xfId="0" applyFill="1"/>
    <xf numFmtId="168" fontId="13" fillId="19" borderId="0" xfId="0" applyNumberFormat="1" applyFont="1" applyFill="1"/>
    <xf numFmtId="10" fontId="11" fillId="0" borderId="1" xfId="0" applyNumberFormat="1" applyFont="1" applyBorder="1" applyAlignment="1">
      <alignment horizontal="center"/>
    </xf>
    <xf numFmtId="0" fontId="9" fillId="11" borderId="1" xfId="0" applyFont="1" applyFill="1" applyBorder="1"/>
    <xf numFmtId="0" fontId="9" fillId="11" borderId="1" xfId="0" applyFont="1" applyFill="1" applyBorder="1" applyAlignment="1">
      <alignment horizontal="center"/>
    </xf>
    <xf numFmtId="168" fontId="9" fillId="13" borderId="1" xfId="0" applyNumberFormat="1" applyFont="1" applyFill="1" applyBorder="1" applyAlignment="1">
      <alignment horizontal="center"/>
    </xf>
    <xf numFmtId="168" fontId="9" fillId="14" borderId="1" xfId="0" applyNumberFormat="1" applyFont="1" applyFill="1" applyBorder="1" applyAlignment="1">
      <alignment horizontal="center"/>
    </xf>
    <xf numFmtId="168" fontId="9" fillId="15" borderId="1" xfId="0" applyNumberFormat="1" applyFont="1" applyFill="1" applyBorder="1" applyAlignment="1">
      <alignment horizontal="center"/>
    </xf>
    <xf numFmtId="168" fontId="9" fillId="16" borderId="1" xfId="0" applyNumberFormat="1" applyFont="1" applyFill="1" applyBorder="1" applyAlignment="1">
      <alignment horizontal="center"/>
    </xf>
    <xf numFmtId="168" fontId="9" fillId="11" borderId="1" xfId="0" applyNumberFormat="1" applyFont="1" applyFill="1" applyBorder="1" applyAlignment="1">
      <alignment horizontal="center"/>
    </xf>
    <xf numFmtId="168" fontId="14" fillId="3" borderId="0" xfId="0" applyNumberFormat="1" applyFont="1" applyFill="1"/>
    <xf numFmtId="168" fontId="14" fillId="18" borderId="0" xfId="0" applyNumberFormat="1" applyFont="1" applyFill="1"/>
    <xf numFmtId="168" fontId="14" fillId="19" borderId="0" xfId="0" applyNumberFormat="1" applyFont="1" applyFill="1"/>
    <xf numFmtId="168" fontId="15" fillId="0" borderId="0" xfId="0" applyNumberFormat="1" applyFont="1" applyAlignment="1">
      <alignment horizontal="center" vertical="center"/>
    </xf>
    <xf numFmtId="168" fontId="0" fillId="0" borderId="0" xfId="0" applyNumberFormat="1"/>
    <xf numFmtId="0" fontId="7" fillId="22" borderId="1" xfId="0" applyFont="1" applyFill="1" applyBorder="1" applyAlignment="1">
      <alignment horizontal="center" vertical="center"/>
    </xf>
    <xf numFmtId="0" fontId="10" fillId="11" borderId="0" xfId="0" applyFont="1" applyFill="1" applyAlignment="1">
      <alignment horizontal="center" vertical="center"/>
    </xf>
    <xf numFmtId="0" fontId="2" fillId="9" borderId="5" xfId="0" applyFont="1" applyFill="1" applyBorder="1" applyAlignment="1">
      <alignment horizontal="center"/>
    </xf>
    <xf numFmtId="0" fontId="12" fillId="11" borderId="7" xfId="0" applyFont="1" applyFill="1" applyBorder="1" applyAlignment="1">
      <alignment horizontal="center"/>
    </xf>
    <xf numFmtId="0" fontId="12" fillId="11" borderId="1" xfId="0" applyFont="1" applyFill="1" applyBorder="1" applyAlignment="1">
      <alignment horizontal="left"/>
    </xf>
    <xf numFmtId="164" fontId="0" fillId="0" borderId="8" xfId="1" applyNumberFormat="1" applyFont="1" applyBorder="1" applyAlignment="1">
      <alignment horizontal="right" vertical="top"/>
    </xf>
    <xf numFmtId="0" fontId="12" fillId="11" borderId="7" xfId="0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left" vertical="center"/>
    </xf>
    <xf numFmtId="0" fontId="12" fillId="11" borderId="9" xfId="0" applyFont="1" applyFill="1" applyBorder="1" applyAlignment="1">
      <alignment horizontal="center" vertical="center"/>
    </xf>
    <xf numFmtId="0" fontId="12" fillId="11" borderId="10" xfId="0" applyFont="1" applyFill="1" applyBorder="1" applyAlignment="1">
      <alignment horizontal="left" vertical="center"/>
    </xf>
    <xf numFmtId="164" fontId="0" fillId="0" borderId="11" xfId="1" applyNumberFormat="1" applyFont="1" applyBorder="1" applyAlignment="1">
      <alignment horizontal="right" vertical="top"/>
    </xf>
    <xf numFmtId="0" fontId="2" fillId="9" borderId="5" xfId="0" applyFont="1" applyFill="1" applyBorder="1" applyAlignment="1">
      <alignment horizontal="right"/>
    </xf>
    <xf numFmtId="0" fontId="12" fillId="11" borderId="7" xfId="0" applyFont="1" applyFill="1" applyBorder="1"/>
    <xf numFmtId="0" fontId="0" fillId="0" borderId="8" xfId="0" applyBorder="1"/>
    <xf numFmtId="0" fontId="0" fillId="0" borderId="1" xfId="0" applyBorder="1" applyAlignment="1">
      <alignment horizontal="right"/>
    </xf>
    <xf numFmtId="0" fontId="12" fillId="11" borderId="9" xfId="0" applyFont="1" applyFill="1" applyBorder="1"/>
    <xf numFmtId="0" fontId="0" fillId="0" borderId="11" xfId="0" applyBorder="1" applyAlignment="1">
      <alignment horizontal="right"/>
    </xf>
    <xf numFmtId="169" fontId="0" fillId="0" borderId="0" xfId="0" applyNumberFormat="1"/>
    <xf numFmtId="4" fontId="0" fillId="8" borderId="0" xfId="0" applyNumberFormat="1" applyFill="1"/>
    <xf numFmtId="169" fontId="0" fillId="24" borderId="0" xfId="0" applyNumberFormat="1" applyFill="1"/>
    <xf numFmtId="169" fontId="0" fillId="8" borderId="0" xfId="0" applyNumberFormat="1" applyFill="1"/>
    <xf numFmtId="0" fontId="12" fillId="0" borderId="0" xfId="0" applyFont="1" applyAlignment="1">
      <alignment horizontal="center"/>
    </xf>
    <xf numFmtId="17" fontId="11" fillId="0" borderId="1" xfId="0" applyNumberFormat="1" applyFont="1" applyBorder="1" applyAlignment="1">
      <alignment horizontal="center" vertical="center"/>
    </xf>
    <xf numFmtId="17" fontId="11" fillId="0" borderId="2" xfId="0" applyNumberFormat="1" applyFont="1" applyBorder="1" applyAlignment="1">
      <alignment horizontal="center" vertical="center"/>
    </xf>
    <xf numFmtId="17" fontId="11" fillId="25" borderId="3" xfId="0" applyNumberFormat="1" applyFont="1" applyFill="1" applyBorder="1" applyAlignment="1">
      <alignment horizontal="center" vertical="center"/>
    </xf>
    <xf numFmtId="17" fontId="11" fillId="25" borderId="4" xfId="0" applyNumberFormat="1" applyFont="1" applyFill="1" applyBorder="1" applyAlignment="1">
      <alignment horizontal="center" vertical="center"/>
    </xf>
    <xf numFmtId="17" fontId="11" fillId="25" borderId="5" xfId="0" applyNumberFormat="1" applyFont="1" applyFill="1" applyBorder="1" applyAlignment="1">
      <alignment horizontal="center" vertical="center"/>
    </xf>
    <xf numFmtId="17" fontId="11" fillId="18" borderId="6" xfId="0" applyNumberFormat="1" applyFont="1" applyFill="1" applyBorder="1" applyAlignment="1">
      <alignment horizontal="center" vertical="center"/>
    </xf>
    <xf numFmtId="17" fontId="11" fillId="18" borderId="1" xfId="0" applyNumberFormat="1" applyFont="1" applyFill="1" applyBorder="1" applyAlignment="1">
      <alignment horizontal="center" vertical="center"/>
    </xf>
    <xf numFmtId="17" fontId="11" fillId="26" borderId="1" xfId="0" applyNumberFormat="1" applyFont="1" applyFill="1" applyBorder="1" applyAlignment="1">
      <alignment horizontal="center" vertical="center"/>
    </xf>
    <xf numFmtId="0" fontId="16" fillId="20" borderId="59" xfId="0" applyFont="1" applyFill="1" applyBorder="1" applyAlignment="1">
      <alignment vertical="center"/>
    </xf>
    <xf numFmtId="0" fontId="16" fillId="27" borderId="59" xfId="0" applyFont="1" applyFill="1" applyBorder="1" applyAlignment="1">
      <alignment vertical="center"/>
    </xf>
    <xf numFmtId="0" fontId="12" fillId="0" borderId="59" xfId="0" applyFont="1" applyBorder="1" applyAlignment="1">
      <alignment vertical="center"/>
    </xf>
    <xf numFmtId="0" fontId="16" fillId="5" borderId="59" xfId="0" applyFont="1" applyFill="1" applyBorder="1" applyAlignment="1">
      <alignment vertical="center"/>
    </xf>
    <xf numFmtId="0" fontId="0" fillId="28" borderId="0" xfId="0" applyFill="1"/>
    <xf numFmtId="4" fontId="0" fillId="0" borderId="0" xfId="0" applyNumberFormat="1"/>
    <xf numFmtId="0" fontId="11" fillId="26" borderId="18" xfId="0" applyFont="1" applyFill="1" applyBorder="1" applyAlignment="1">
      <alignment horizontal="right" vertical="center"/>
    </xf>
    <xf numFmtId="0" fontId="11" fillId="26" borderId="19" xfId="0" applyFont="1" applyFill="1" applyBorder="1" applyAlignment="1">
      <alignment horizontal="right" vertical="center"/>
    </xf>
    <xf numFmtId="0" fontId="10" fillId="4" borderId="0" xfId="0" applyFont="1" applyFill="1" applyAlignment="1">
      <alignment horizontal="right"/>
    </xf>
    <xf numFmtId="17" fontId="10" fillId="4" borderId="1" xfId="0" applyNumberFormat="1" applyFont="1" applyFill="1" applyBorder="1"/>
    <xf numFmtId="17" fontId="10" fillId="4" borderId="2" xfId="0" applyNumberFormat="1" applyFont="1" applyFill="1" applyBorder="1"/>
    <xf numFmtId="17" fontId="10" fillId="4" borderId="7" xfId="0" applyNumberFormat="1" applyFont="1" applyFill="1" applyBorder="1"/>
    <xf numFmtId="17" fontId="10" fillId="4" borderId="8" xfId="0" applyNumberFormat="1" applyFont="1" applyFill="1" applyBorder="1"/>
    <xf numFmtId="17" fontId="10" fillId="4" borderId="0" xfId="0" applyNumberFormat="1" applyFont="1" applyFill="1"/>
    <xf numFmtId="17" fontId="10" fillId="4" borderId="60" xfId="0" applyNumberFormat="1" applyFont="1" applyFill="1" applyBorder="1"/>
    <xf numFmtId="0" fontId="12" fillId="0" borderId="61" xfId="0" applyFont="1" applyBorder="1" applyAlignment="1">
      <alignment vertical="center"/>
    </xf>
    <xf numFmtId="1" fontId="12" fillId="0" borderId="6" xfId="1" applyNumberFormat="1" applyFont="1" applyBorder="1" applyAlignment="1">
      <alignment horizontal="center"/>
    </xf>
    <xf numFmtId="1" fontId="12" fillId="0" borderId="1" xfId="1" applyNumberFormat="1" applyFont="1" applyBorder="1" applyAlignment="1">
      <alignment horizontal="center"/>
    </xf>
    <xf numFmtId="1" fontId="12" fillId="0" borderId="2" xfId="1" applyNumberFormat="1" applyFont="1" applyBorder="1" applyAlignment="1">
      <alignment horizontal="center"/>
    </xf>
    <xf numFmtId="1" fontId="12" fillId="0" borderId="7" xfId="1" applyNumberFormat="1" applyFont="1" applyBorder="1" applyAlignment="1">
      <alignment horizontal="center"/>
    </xf>
    <xf numFmtId="1" fontId="12" fillId="0" borderId="8" xfId="1" applyNumberFormat="1" applyFont="1" applyBorder="1" applyAlignment="1">
      <alignment horizontal="center"/>
    </xf>
    <xf numFmtId="164" fontId="12" fillId="0" borderId="6" xfId="1" applyNumberFormat="1" applyFont="1" applyBorder="1" applyAlignment="1">
      <alignment horizontal="center"/>
    </xf>
    <xf numFmtId="164" fontId="12" fillId="0" borderId="1" xfId="1" applyNumberFormat="1" applyFont="1" applyBorder="1" applyAlignment="1">
      <alignment horizontal="center"/>
    </xf>
    <xf numFmtId="164" fontId="12" fillId="0" borderId="1" xfId="1" applyNumberFormat="1" applyFont="1" applyBorder="1"/>
    <xf numFmtId="0" fontId="12" fillId="0" borderId="1" xfId="1" applyNumberFormat="1" applyFont="1" applyBorder="1"/>
    <xf numFmtId="0" fontId="12" fillId="0" borderId="62" xfId="0" applyFont="1" applyBorder="1" applyAlignment="1">
      <alignment vertical="center"/>
    </xf>
    <xf numFmtId="1" fontId="12" fillId="29" borderId="7" xfId="1" applyNumberFormat="1" applyFont="1" applyFill="1" applyBorder="1" applyAlignment="1">
      <alignment horizontal="center"/>
    </xf>
    <xf numFmtId="0" fontId="12" fillId="0" borderId="63" xfId="0" applyFont="1" applyBorder="1" applyAlignment="1">
      <alignment vertical="center"/>
    </xf>
    <xf numFmtId="0" fontId="12" fillId="0" borderId="30" xfId="0" applyFont="1" applyBorder="1" applyAlignment="1">
      <alignment vertical="center"/>
    </xf>
    <xf numFmtId="43" fontId="12" fillId="0" borderId="1" xfId="1" applyFont="1" applyBorder="1"/>
    <xf numFmtId="0" fontId="12" fillId="0" borderId="64" xfId="0" applyFont="1" applyBorder="1" applyAlignment="1">
      <alignment vertical="center"/>
    </xf>
    <xf numFmtId="1" fontId="12" fillId="29" borderId="9" xfId="1" applyNumberFormat="1" applyFont="1" applyFill="1" applyBorder="1" applyAlignment="1">
      <alignment horizontal="center"/>
    </xf>
    <xf numFmtId="1" fontId="12" fillId="0" borderId="10" xfId="1" applyNumberFormat="1" applyFont="1" applyBorder="1" applyAlignment="1">
      <alignment horizontal="center"/>
    </xf>
    <xf numFmtId="1" fontId="12" fillId="0" borderId="11" xfId="1" applyNumberFormat="1" applyFont="1" applyBorder="1" applyAlignment="1">
      <alignment horizontal="center"/>
    </xf>
    <xf numFmtId="0" fontId="11" fillId="26" borderId="21" xfId="0" applyFont="1" applyFill="1" applyBorder="1" applyAlignment="1">
      <alignment horizontal="right" vertical="center"/>
    </xf>
    <xf numFmtId="17" fontId="10" fillId="4" borderId="6" xfId="0" applyNumberFormat="1" applyFont="1" applyFill="1" applyBorder="1"/>
    <xf numFmtId="43" fontId="12" fillId="0" borderId="6" xfId="1" applyFont="1" applyBorder="1"/>
    <xf numFmtId="43" fontId="12" fillId="0" borderId="31" xfId="1" applyFont="1" applyBorder="1"/>
    <xf numFmtId="43" fontId="12" fillId="0" borderId="7" xfId="1" applyFont="1" applyBorder="1"/>
    <xf numFmtId="43" fontId="12" fillId="0" borderId="8" xfId="1" applyFont="1" applyBorder="1"/>
    <xf numFmtId="168" fontId="12" fillId="0" borderId="6" xfId="1" applyNumberFormat="1" applyFont="1" applyBorder="1"/>
    <xf numFmtId="168" fontId="12" fillId="0" borderId="1" xfId="1" applyNumberFormat="1" applyFont="1" applyBorder="1"/>
    <xf numFmtId="168" fontId="12" fillId="0" borderId="8" xfId="1" applyNumberFormat="1" applyFont="1" applyBorder="1"/>
    <xf numFmtId="43" fontId="12" fillId="0" borderId="0" xfId="1" applyFont="1" applyBorder="1"/>
    <xf numFmtId="168" fontId="12" fillId="29" borderId="7" xfId="1" applyNumberFormat="1" applyFont="1" applyFill="1" applyBorder="1"/>
    <xf numFmtId="43" fontId="12" fillId="29" borderId="7" xfId="1" applyFont="1" applyFill="1" applyBorder="1"/>
    <xf numFmtId="43" fontId="12" fillId="0" borderId="32" xfId="1" applyFont="1" applyBorder="1"/>
    <xf numFmtId="0" fontId="10" fillId="0" borderId="36" xfId="0" applyFont="1" applyBorder="1"/>
    <xf numFmtId="43" fontId="12" fillId="0" borderId="6" xfId="0" applyNumberFormat="1" applyFont="1" applyBorder="1"/>
    <xf numFmtId="43" fontId="12" fillId="0" borderId="31" xfId="0" applyNumberFormat="1" applyFont="1" applyBorder="1"/>
    <xf numFmtId="43" fontId="12" fillId="0" borderId="9" xfId="0" applyNumberFormat="1" applyFont="1" applyBorder="1"/>
    <xf numFmtId="43" fontId="12" fillId="0" borderId="10" xfId="0" applyNumberFormat="1" applyFont="1" applyBorder="1"/>
    <xf numFmtId="43" fontId="12" fillId="0" borderId="11" xfId="0" applyNumberFormat="1" applyFont="1" applyBorder="1"/>
    <xf numFmtId="43" fontId="12" fillId="0" borderId="22" xfId="0" applyNumberFormat="1" applyFont="1" applyBorder="1"/>
    <xf numFmtId="168" fontId="12" fillId="0" borderId="22" xfId="0" applyNumberFormat="1" applyFont="1" applyBorder="1"/>
    <xf numFmtId="43" fontId="12" fillId="0" borderId="65" xfId="0" applyNumberFormat="1" applyFont="1" applyBorder="1"/>
    <xf numFmtId="0" fontId="10" fillId="0" borderId="0" xfId="0" applyFont="1"/>
    <xf numFmtId="43" fontId="12" fillId="0" borderId="0" xfId="0" applyNumberFormat="1" applyFont="1"/>
    <xf numFmtId="168" fontId="12" fillId="0" borderId="0" xfId="0" applyNumberFormat="1" applyFont="1"/>
    <xf numFmtId="0" fontId="2" fillId="0" borderId="1" xfId="0" applyFont="1" applyFill="1" applyBorder="1"/>
    <xf numFmtId="0" fontId="2" fillId="6" borderId="1" xfId="0" applyFont="1" applyFill="1" applyBorder="1"/>
    <xf numFmtId="170" fontId="0" fillId="0" borderId="1" xfId="0" applyNumberFormat="1" applyBorder="1"/>
    <xf numFmtId="170" fontId="1" fillId="0" borderId="1" xfId="1" applyNumberFormat="1" applyFont="1" applyBorder="1"/>
    <xf numFmtId="170" fontId="1" fillId="0" borderId="1" xfId="1" applyNumberFormat="1" applyFont="1" applyFill="1" applyBorder="1"/>
    <xf numFmtId="170" fontId="0" fillId="6" borderId="1" xfId="0" applyNumberFormat="1" applyFill="1" applyBorder="1"/>
    <xf numFmtId="170" fontId="2" fillId="0" borderId="0" xfId="1" applyNumberFormat="1" applyFont="1" applyAlignment="1">
      <alignment horizontal="left" vertical="top"/>
    </xf>
    <xf numFmtId="170" fontId="2" fillId="0" borderId="0" xfId="1" applyNumberFormat="1" applyFont="1" applyAlignment="1">
      <alignment horizontal="left"/>
    </xf>
    <xf numFmtId="170" fontId="0" fillId="0" borderId="1" xfId="1" applyNumberFormat="1" applyFont="1" applyBorder="1"/>
    <xf numFmtId="44" fontId="11" fillId="20" borderId="1" xfId="0" applyNumberFormat="1" applyFont="1" applyFill="1" applyBorder="1" applyAlignment="1">
      <alignment horizontal="right" vertical="center"/>
    </xf>
    <xf numFmtId="44" fontId="11" fillId="20" borderId="2" xfId="0" applyNumberFormat="1" applyFont="1" applyFill="1" applyBorder="1" applyAlignment="1">
      <alignment horizontal="right" vertical="center"/>
    </xf>
    <xf numFmtId="44" fontId="11" fillId="0" borderId="7" xfId="0" applyNumberFormat="1" applyFont="1" applyBorder="1" applyAlignment="1">
      <alignment horizontal="right" vertical="center"/>
    </xf>
    <xf numFmtId="44" fontId="11" fillId="0" borderId="1" xfId="0" applyNumberFormat="1" applyFont="1" applyBorder="1" applyAlignment="1">
      <alignment horizontal="right" vertical="center"/>
    </xf>
    <xf numFmtId="44" fontId="11" fillId="0" borderId="8" xfId="0" applyNumberFormat="1" applyFont="1" applyBorder="1" applyAlignment="1">
      <alignment horizontal="right" vertical="center"/>
    </xf>
    <xf numFmtId="44" fontId="11" fillId="0" borderId="6" xfId="0" applyNumberFormat="1" applyFont="1" applyBorder="1" applyAlignment="1">
      <alignment horizontal="right" vertical="center"/>
    </xf>
    <xf numFmtId="44" fontId="11" fillId="27" borderId="1" xfId="0" applyNumberFormat="1" applyFont="1" applyFill="1" applyBorder="1" applyAlignment="1">
      <alignment horizontal="right" vertical="center"/>
    </xf>
    <xf numFmtId="44" fontId="11" fillId="27" borderId="2" xfId="0" applyNumberFormat="1" applyFont="1" applyFill="1" applyBorder="1" applyAlignment="1">
      <alignment horizontal="right" vertical="center"/>
    </xf>
    <xf numFmtId="44" fontId="11" fillId="5" borderId="7" xfId="0" applyNumberFormat="1" applyFont="1" applyFill="1" applyBorder="1" applyAlignment="1">
      <alignment horizontal="right" vertical="center"/>
    </xf>
    <xf numFmtId="44" fontId="11" fillId="5" borderId="1" xfId="0" applyNumberFormat="1" applyFont="1" applyFill="1" applyBorder="1" applyAlignment="1">
      <alignment horizontal="right" vertical="center"/>
    </xf>
    <xf numFmtId="44" fontId="11" fillId="5" borderId="8" xfId="0" applyNumberFormat="1" applyFont="1" applyFill="1" applyBorder="1" applyAlignment="1">
      <alignment horizontal="right" vertical="center"/>
    </xf>
    <xf numFmtId="44" fontId="11" fillId="5" borderId="6" xfId="0" applyNumberFormat="1" applyFont="1" applyFill="1" applyBorder="1" applyAlignment="1">
      <alignment horizontal="right" vertical="center"/>
    </xf>
    <xf numFmtId="44" fontId="12" fillId="0" borderId="1" xfId="0" applyNumberFormat="1" applyFont="1" applyBorder="1" applyAlignment="1">
      <alignment horizontal="right" vertical="center"/>
    </xf>
    <xf numFmtId="44" fontId="12" fillId="0" borderId="2" xfId="0" applyNumberFormat="1" applyFont="1" applyBorder="1" applyAlignment="1">
      <alignment horizontal="right" vertical="center"/>
    </xf>
    <xf numFmtId="44" fontId="12" fillId="0" borderId="7" xfId="0" applyNumberFormat="1" applyFont="1" applyBorder="1" applyAlignment="1">
      <alignment horizontal="right" vertical="center"/>
    </xf>
    <xf numFmtId="44" fontId="12" fillId="0" borderId="8" xfId="0" applyNumberFormat="1" applyFont="1" applyBorder="1" applyAlignment="1">
      <alignment horizontal="right" vertical="center"/>
    </xf>
    <xf numFmtId="44" fontId="12" fillId="0" borderId="6" xfId="0" applyNumberFormat="1" applyFont="1" applyBorder="1" applyAlignment="1">
      <alignment horizontal="right" vertical="center"/>
    </xf>
    <xf numFmtId="44" fontId="9" fillId="0" borderId="1" xfId="0" applyNumberFormat="1" applyFont="1" applyBorder="1" applyAlignment="1">
      <alignment horizontal="right" vertical="center"/>
    </xf>
    <xf numFmtId="44" fontId="11" fillId="5" borderId="2" xfId="0" applyNumberFormat="1" applyFont="1" applyFill="1" applyBorder="1" applyAlignment="1">
      <alignment horizontal="right" vertical="center"/>
    </xf>
    <xf numFmtId="44" fontId="10" fillId="5" borderId="7" xfId="0" applyNumberFormat="1" applyFont="1" applyFill="1" applyBorder="1" applyAlignment="1">
      <alignment horizontal="right" vertical="center"/>
    </xf>
    <xf numFmtId="44" fontId="10" fillId="5" borderId="1" xfId="0" applyNumberFormat="1" applyFont="1" applyFill="1" applyBorder="1" applyAlignment="1">
      <alignment horizontal="right" vertical="center"/>
    </xf>
    <xf numFmtId="44" fontId="10" fillId="5" borderId="8" xfId="0" applyNumberFormat="1" applyFont="1" applyFill="1" applyBorder="1" applyAlignment="1">
      <alignment horizontal="right" vertical="center"/>
    </xf>
    <xf numFmtId="44" fontId="10" fillId="5" borderId="6" xfId="0" applyNumberFormat="1" applyFont="1" applyFill="1" applyBorder="1" applyAlignment="1">
      <alignment horizontal="right" vertical="center"/>
    </xf>
    <xf numFmtId="44" fontId="12" fillId="0" borderId="9" xfId="0" applyNumberFormat="1" applyFont="1" applyBorder="1" applyAlignment="1">
      <alignment horizontal="right" vertical="center"/>
    </xf>
    <xf numFmtId="44" fontId="12" fillId="0" borderId="10" xfId="0" applyNumberFormat="1" applyFont="1" applyBorder="1" applyAlignment="1">
      <alignment horizontal="right" vertical="center"/>
    </xf>
    <xf numFmtId="44" fontId="12" fillId="0" borderId="11" xfId="0" applyNumberFormat="1" applyFont="1" applyBorder="1" applyAlignment="1">
      <alignment horizontal="righ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5" borderId="27" xfId="0" applyFill="1" applyBorder="1" applyAlignment="1">
      <alignment horizontal="center" vertical="center"/>
    </xf>
    <xf numFmtId="0" fontId="0" fillId="5" borderId="29" xfId="0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0" fillId="5" borderId="40" xfId="0" applyFill="1" applyBorder="1" applyAlignment="1">
      <alignment horizontal="center" vertical="center"/>
    </xf>
    <xf numFmtId="0" fontId="0" fillId="5" borderId="37" xfId="0" applyFill="1" applyBorder="1" applyAlignment="1">
      <alignment horizontal="center" vertical="center"/>
    </xf>
    <xf numFmtId="0" fontId="0" fillId="7" borderId="41" xfId="0" applyFill="1" applyBorder="1" applyAlignment="1">
      <alignment horizontal="center" vertical="center" wrapText="1"/>
    </xf>
    <xf numFmtId="0" fontId="0" fillId="7" borderId="42" xfId="0" applyFill="1" applyBorder="1" applyAlignment="1">
      <alignment horizontal="center" vertical="center" wrapText="1"/>
    </xf>
    <xf numFmtId="0" fontId="0" fillId="7" borderId="43" xfId="0" applyFill="1" applyBorder="1" applyAlignment="1">
      <alignment horizontal="center" vertical="center" wrapText="1"/>
    </xf>
    <xf numFmtId="0" fontId="0" fillId="7" borderId="41" xfId="0" applyFill="1" applyBorder="1" applyAlignment="1">
      <alignment horizontal="center" vertical="center"/>
    </xf>
    <xf numFmtId="0" fontId="0" fillId="7" borderId="42" xfId="0" applyFill="1" applyBorder="1" applyAlignment="1">
      <alignment horizontal="center" vertical="center"/>
    </xf>
    <xf numFmtId="0" fontId="0" fillId="7" borderId="43" xfId="0" applyFill="1" applyBorder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0" fillId="9" borderId="2" xfId="0" applyFill="1" applyBorder="1" applyAlignment="1">
      <alignment horizontal="center"/>
    </xf>
    <xf numFmtId="0" fontId="0" fillId="9" borderId="6" xfId="0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10" fillId="23" borderId="0" xfId="0" applyFont="1" applyFill="1" applyAlignment="1">
      <alignment horizontal="center"/>
    </xf>
    <xf numFmtId="0" fontId="8" fillId="11" borderId="0" xfId="0" applyFont="1" applyFill="1" applyAlignment="1">
      <alignment horizontal="center"/>
    </xf>
    <xf numFmtId="0" fontId="8" fillId="11" borderId="57" xfId="0" applyFont="1" applyFill="1" applyBorder="1" applyAlignment="1">
      <alignment horizontal="center"/>
    </xf>
    <xf numFmtId="0" fontId="7" fillId="12" borderId="2" xfId="0" applyFont="1" applyFill="1" applyBorder="1" applyAlignment="1">
      <alignment horizontal="center" vertical="center"/>
    </xf>
    <xf numFmtId="0" fontId="7" fillId="12" borderId="6" xfId="0" applyFont="1" applyFill="1" applyBorder="1" applyAlignment="1">
      <alignment horizontal="center" vertical="center"/>
    </xf>
    <xf numFmtId="0" fontId="7" fillId="21" borderId="48" xfId="0" applyFont="1" applyFill="1" applyBorder="1" applyAlignment="1">
      <alignment horizontal="center" vertical="center"/>
    </xf>
    <xf numFmtId="0" fontId="9" fillId="2" borderId="25" xfId="0" applyFont="1" applyFill="1" applyBorder="1"/>
    <xf numFmtId="0" fontId="2" fillId="9" borderId="3" xfId="0" applyFont="1" applyFill="1" applyBorder="1" applyAlignment="1">
      <alignment horizontal="center"/>
    </xf>
    <xf numFmtId="0" fontId="2" fillId="9" borderId="4" xfId="0" applyFont="1" applyFill="1" applyBorder="1" applyAlignment="1">
      <alignment horizontal="center"/>
    </xf>
    <xf numFmtId="0" fontId="14" fillId="20" borderId="0" xfId="0" applyFont="1" applyFill="1" applyAlignment="1">
      <alignment horizontal="center"/>
    </xf>
  </cellXfs>
  <cellStyles count="4">
    <cellStyle name="Migliaia" xfId="1" builtinId="3"/>
    <cellStyle name="Normale" xfId="0" builtinId="0"/>
    <cellStyle name="Percentuale" xfId="3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Unlevered Cash Flow Medium case b</a:t>
            </a:r>
          </a:p>
          <a:p>
            <a:pPr>
              <a:defRPr/>
            </a:pPr>
            <a:r>
              <a:rPr lang="en-US" b="1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'NPV Medium-case b scenario'!$A$45</c:f>
              <c:strCache>
                <c:ptCount val="1"/>
                <c:pt idx="0">
                  <c:v>Unlevered Cash Flow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9.4516595826830956E-3"/>
                  <c:y val="4.30912261771827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0A0-4FF9-B319-C1EA3C7FB605}"/>
                </c:ext>
              </c:extLst>
            </c:dLbl>
            <c:numFmt formatCode="_(&quot;€&quot;* #,##0_);_(&quot;€&quot;* \(#,##0\);_(&quot;€&quot;* &quot;-&quot;_);_(@_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'NPV Medium-case b scenario'!$B$36:$K$36</c:f>
              <c:numCache>
                <c:formatCode>General</c:formatCode>
                <c:ptCount val="10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</c:numCache>
            </c:numRef>
          </c:cat>
          <c:val>
            <c:numRef>
              <c:f>'NPV Medium-case b scenario'!$B$45:$K$45</c:f>
              <c:numCache>
                <c:formatCode>_-* #,##0\ "€"_-;\-* #,##0\ "€"_-;_-* "-"??\ "€"_-;_-@_-</c:formatCode>
                <c:ptCount val="10"/>
                <c:pt idx="0">
                  <c:v>154530.26974629634</c:v>
                </c:pt>
                <c:pt idx="1">
                  <c:v>-123822.1138003564</c:v>
                </c:pt>
                <c:pt idx="2">
                  <c:v>181380.86093914392</c:v>
                </c:pt>
                <c:pt idx="3">
                  <c:v>321360.17867399059</c:v>
                </c:pt>
                <c:pt idx="4">
                  <c:v>375850.17349967977</c:v>
                </c:pt>
                <c:pt idx="5">
                  <c:v>451957.84760572738</c:v>
                </c:pt>
                <c:pt idx="6">
                  <c:v>491028.03272315976</c:v>
                </c:pt>
                <c:pt idx="7">
                  <c:v>499789.51634092233</c:v>
                </c:pt>
                <c:pt idx="8">
                  <c:v>509351.65616541682</c:v>
                </c:pt>
                <c:pt idx="9">
                  <c:v>519774.98140629381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A0-4FF9-B319-C1EA3C7FB6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45082432"/>
        <c:axId val="845079936"/>
      </c:lineChart>
      <c:catAx>
        <c:axId val="84508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45079936"/>
        <c:crossesAt val="0"/>
        <c:auto val="1"/>
        <c:lblAlgn val="ctr"/>
        <c:lblOffset val="100"/>
        <c:noMultiLvlLbl val="0"/>
      </c:catAx>
      <c:valAx>
        <c:axId val="84507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&quot;€&quot;_-;\-* #,##0\ &quot;€&quot;_-;_-* &quot;-&quot;??\ &quot;€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45082432"/>
        <c:crosses val="autoZero"/>
        <c:crossBetween val="between"/>
        <c:minorUnit val="100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Unlevered Cash Flow Medium Case b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2010761564814816E-2"/>
          <c:y val="0.13699673564544876"/>
          <c:w val="0.88744662523244622"/>
          <c:h val="0.79282429489476358"/>
        </c:manualLayout>
      </c:layout>
      <c:lineChart>
        <c:grouping val="standard"/>
        <c:varyColors val="0"/>
        <c:ser>
          <c:idx val="0"/>
          <c:order val="0"/>
          <c:tx>
            <c:strRef>
              <c:f>'NPV Medium-case b scenario'!$A$45</c:f>
              <c:strCache>
                <c:ptCount val="1"/>
                <c:pt idx="0">
                  <c:v>Unlevered Cash Flow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1.9685891741501534E-2"/>
                  <c:y val="-1.71535688623114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1BE-4119-9370-F470095FEB12}"/>
                </c:ext>
              </c:extLst>
            </c:dLbl>
            <c:numFmt formatCode="_(&quot;€&quot;* #,##0.00_);_(&quot;€&quot;* \(#,##0.00\);_(&quot;€&quot;* &quot;-&quot;??_);_(@_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'NPV Medium-case b scenario'!$B$36:$F$36</c:f>
              <c:numCache>
                <c:formatCode>General</c:formatCode>
                <c:ptCount val="5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</c:numCache>
            </c:numRef>
          </c:cat>
          <c:val>
            <c:numRef>
              <c:f>'NPV Medium-case b scenario'!$B$45:$F$45</c:f>
              <c:numCache>
                <c:formatCode>_-* #,##0\ "€"_-;\-* #,##0\ "€"_-;_-* "-"??\ "€"_-;_-@_-</c:formatCode>
                <c:ptCount val="5"/>
                <c:pt idx="0">
                  <c:v>154530.26974629634</c:v>
                </c:pt>
                <c:pt idx="1">
                  <c:v>-123822.1138003564</c:v>
                </c:pt>
                <c:pt idx="2">
                  <c:v>181380.86093914392</c:v>
                </c:pt>
                <c:pt idx="3">
                  <c:v>321360.17867399059</c:v>
                </c:pt>
                <c:pt idx="4">
                  <c:v>375850.17349967977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BE-4119-9370-F470095FEB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4132719"/>
        <c:axId val="274118159"/>
      </c:lineChart>
      <c:catAx>
        <c:axId val="274132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74118159"/>
        <c:crossesAt val="0"/>
        <c:auto val="1"/>
        <c:lblAlgn val="ctr"/>
        <c:lblOffset val="100"/>
        <c:noMultiLvlLbl val="0"/>
      </c:catAx>
      <c:valAx>
        <c:axId val="274118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741327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198128</xdr:colOff>
      <xdr:row>55</xdr:row>
      <xdr:rowOff>25977</xdr:rowOff>
    </xdr:from>
    <xdr:to>
      <xdr:col>17</xdr:col>
      <xdr:colOff>484910</xdr:colOff>
      <xdr:row>74</xdr:row>
      <xdr:rowOff>110836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CFA00BA-5C10-4E8B-988F-DBD16635DB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443351</xdr:colOff>
      <xdr:row>55</xdr:row>
      <xdr:rowOff>101485</xdr:rowOff>
    </xdr:from>
    <xdr:to>
      <xdr:col>8</xdr:col>
      <xdr:colOff>801485</xdr:colOff>
      <xdr:row>74</xdr:row>
      <xdr:rowOff>117764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9D99B79-159B-4FF1-80E8-4D5AAE8DD4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9DC09-B4F0-48DD-9366-F49AA371265A}">
  <sheetPr>
    <tabColor rgb="FF92D050"/>
  </sheetPr>
  <dimension ref="A2:V31"/>
  <sheetViews>
    <sheetView topLeftCell="A6" zoomScale="90" zoomScaleNormal="90" workbookViewId="0">
      <selection activeCell="E34" sqref="E34"/>
    </sheetView>
  </sheetViews>
  <sheetFormatPr defaultRowHeight="14.4" x14ac:dyDescent="0.3"/>
  <sheetData>
    <row r="2" spans="1:22" ht="21" x14ac:dyDescent="0.4">
      <c r="C2" s="409" t="s">
        <v>0</v>
      </c>
      <c r="D2" s="409"/>
      <c r="E2" s="409"/>
    </row>
    <row r="3" spans="1:22" x14ac:dyDescent="0.3">
      <c r="A3" s="1">
        <v>2022</v>
      </c>
    </row>
    <row r="4" spans="1:22" x14ac:dyDescent="0.3">
      <c r="A4" s="2">
        <v>1</v>
      </c>
      <c r="B4" s="408" t="s">
        <v>1</v>
      </c>
      <c r="C4" s="408"/>
      <c r="D4" s="408"/>
      <c r="E4" s="408"/>
      <c r="F4" s="408"/>
      <c r="G4" s="408"/>
      <c r="H4" s="408"/>
      <c r="I4" s="408"/>
      <c r="J4" s="408"/>
      <c r="K4" s="408"/>
      <c r="L4" s="408"/>
      <c r="M4" s="408"/>
      <c r="N4" s="408"/>
      <c r="O4" s="408"/>
      <c r="P4" s="408"/>
      <c r="Q4" s="408"/>
      <c r="R4" s="408"/>
      <c r="S4" s="408"/>
      <c r="T4" s="408"/>
      <c r="U4" s="408"/>
      <c r="V4" s="408"/>
    </row>
    <row r="5" spans="1:22" x14ac:dyDescent="0.3">
      <c r="A5" s="2">
        <v>2</v>
      </c>
      <c r="B5" s="408" t="s">
        <v>2</v>
      </c>
      <c r="C5" s="408"/>
      <c r="D5" s="408"/>
      <c r="E5" s="408"/>
      <c r="F5" s="408"/>
      <c r="G5" s="408"/>
      <c r="H5" s="408"/>
      <c r="I5" s="408"/>
      <c r="J5" s="408"/>
      <c r="K5" s="408"/>
      <c r="L5" s="408"/>
      <c r="M5" s="408"/>
      <c r="N5" s="408"/>
      <c r="O5" s="408"/>
      <c r="P5" s="408"/>
      <c r="Q5" s="408"/>
      <c r="R5" s="408"/>
      <c r="S5" s="408"/>
      <c r="T5" s="408"/>
      <c r="U5" s="408"/>
      <c r="V5" s="408"/>
    </row>
    <row r="6" spans="1:22" x14ac:dyDescent="0.3">
      <c r="A6" s="2">
        <v>3</v>
      </c>
      <c r="B6" s="408" t="s">
        <v>3</v>
      </c>
      <c r="C6" s="408"/>
      <c r="D6" s="408"/>
      <c r="E6" s="408"/>
      <c r="F6" s="408"/>
      <c r="G6" s="408"/>
      <c r="H6" s="408"/>
      <c r="I6" s="408"/>
      <c r="J6" s="408"/>
      <c r="K6" s="408"/>
      <c r="L6" s="408"/>
      <c r="M6" s="408"/>
      <c r="N6" s="408"/>
      <c r="O6" s="408"/>
      <c r="P6" s="408"/>
      <c r="Q6" s="408"/>
      <c r="R6" s="408"/>
      <c r="S6" s="408"/>
      <c r="T6" s="408"/>
      <c r="U6" s="408"/>
      <c r="V6" s="408"/>
    </row>
    <row r="7" spans="1:22" x14ac:dyDescent="0.3">
      <c r="A7" s="2">
        <v>4</v>
      </c>
      <c r="B7" s="408" t="s">
        <v>4</v>
      </c>
      <c r="C7" s="408"/>
      <c r="D7" s="408"/>
      <c r="E7" s="408"/>
      <c r="F7" s="408"/>
      <c r="G7" s="408"/>
      <c r="H7" s="408"/>
      <c r="I7" s="408"/>
      <c r="J7" s="408"/>
      <c r="K7" s="408"/>
      <c r="L7" s="408"/>
      <c r="M7" s="408"/>
      <c r="N7" s="408"/>
      <c r="O7" s="408"/>
      <c r="P7" s="408"/>
      <c r="Q7" s="408"/>
      <c r="R7" s="408"/>
      <c r="S7" s="408"/>
      <c r="T7" s="408"/>
      <c r="U7" s="408"/>
      <c r="V7" s="408"/>
    </row>
    <row r="8" spans="1:22" x14ac:dyDescent="0.3">
      <c r="A8" s="2">
        <v>5</v>
      </c>
      <c r="B8" s="408" t="s">
        <v>5</v>
      </c>
      <c r="C8" s="408"/>
      <c r="D8" s="408"/>
      <c r="E8" s="408"/>
      <c r="F8" s="408"/>
      <c r="G8" s="408"/>
      <c r="H8" s="408"/>
      <c r="I8" s="408"/>
      <c r="J8" s="408"/>
      <c r="K8" s="408"/>
      <c r="L8" s="408"/>
      <c r="M8" s="408"/>
      <c r="N8" s="408"/>
      <c r="O8" s="408"/>
      <c r="P8" s="408"/>
      <c r="Q8" s="408"/>
      <c r="R8" s="408"/>
      <c r="S8" s="408"/>
      <c r="T8" s="408"/>
      <c r="U8" s="408"/>
      <c r="V8" s="408"/>
    </row>
    <row r="9" spans="1:22" x14ac:dyDescent="0.3">
      <c r="A9" s="2">
        <v>6</v>
      </c>
      <c r="B9" s="408" t="s">
        <v>6</v>
      </c>
      <c r="C9" s="408"/>
      <c r="D9" s="408"/>
      <c r="E9" s="408"/>
      <c r="F9" s="408"/>
      <c r="G9" s="408"/>
      <c r="H9" s="408"/>
      <c r="I9" s="408"/>
      <c r="J9" s="408"/>
      <c r="K9" s="408"/>
      <c r="L9" s="408"/>
      <c r="M9" s="408"/>
      <c r="N9" s="408"/>
      <c r="O9" s="408"/>
      <c r="P9" s="408"/>
      <c r="Q9" s="408"/>
      <c r="R9" s="408"/>
      <c r="S9" s="408"/>
      <c r="T9" s="408"/>
      <c r="U9" s="408"/>
      <c r="V9" s="408"/>
    </row>
    <row r="10" spans="1:22" x14ac:dyDescent="0.3">
      <c r="A10" s="2">
        <v>7</v>
      </c>
      <c r="B10" s="408" t="s">
        <v>7</v>
      </c>
      <c r="C10" s="408"/>
      <c r="D10" s="408"/>
      <c r="E10" s="408"/>
      <c r="F10" s="408"/>
      <c r="G10" s="408"/>
      <c r="H10" s="408"/>
      <c r="I10" s="408"/>
      <c r="J10" s="408"/>
      <c r="K10" s="408"/>
      <c r="L10" s="408"/>
      <c r="M10" s="408"/>
      <c r="N10" s="408"/>
      <c r="O10" s="408"/>
      <c r="P10" s="408"/>
      <c r="Q10" s="408"/>
      <c r="R10" s="408"/>
      <c r="S10" s="408"/>
      <c r="T10" s="408"/>
      <c r="U10" s="408"/>
      <c r="V10" s="408"/>
    </row>
    <row r="11" spans="1:22" x14ac:dyDescent="0.3">
      <c r="A11" s="2">
        <v>8</v>
      </c>
      <c r="B11" s="408" t="s">
        <v>8</v>
      </c>
      <c r="C11" s="408"/>
      <c r="D11" s="408"/>
      <c r="E11" s="408"/>
      <c r="F11" s="408"/>
      <c r="G11" s="408"/>
      <c r="H11" s="408"/>
      <c r="I11" s="408"/>
      <c r="J11" s="408"/>
      <c r="K11" s="408"/>
      <c r="L11" s="408"/>
      <c r="M11" s="408"/>
      <c r="N11" s="408"/>
      <c r="O11" s="408"/>
      <c r="P11" s="408"/>
      <c r="Q11" s="408"/>
      <c r="R11" s="408"/>
      <c r="S11" s="408"/>
      <c r="T11" s="408"/>
      <c r="U11" s="408"/>
      <c r="V11" s="408"/>
    </row>
    <row r="12" spans="1:22" x14ac:dyDescent="0.3">
      <c r="A12" s="2"/>
    </row>
    <row r="13" spans="1:22" x14ac:dyDescent="0.3">
      <c r="A13" s="1" t="s">
        <v>9</v>
      </c>
    </row>
    <row r="14" spans="1:22" x14ac:dyDescent="0.3">
      <c r="A14" s="2">
        <v>9</v>
      </c>
      <c r="B14" s="408" t="s">
        <v>10</v>
      </c>
      <c r="C14" s="408"/>
      <c r="D14" s="408"/>
      <c r="E14" s="408"/>
      <c r="F14" s="408"/>
      <c r="G14" s="408"/>
      <c r="H14" s="408" t="s">
        <v>11</v>
      </c>
      <c r="I14" s="408"/>
      <c r="J14" s="408"/>
      <c r="K14" s="408"/>
      <c r="L14" s="408"/>
      <c r="M14" s="408"/>
      <c r="N14" s="408"/>
      <c r="O14" s="408"/>
      <c r="P14" s="408"/>
      <c r="Q14" s="408"/>
      <c r="R14" s="408"/>
      <c r="S14" s="408"/>
      <c r="T14" s="408"/>
      <c r="U14" s="408"/>
      <c r="V14" s="408"/>
    </row>
    <row r="15" spans="1:22" x14ac:dyDescent="0.3">
      <c r="A15" s="2">
        <v>10</v>
      </c>
      <c r="B15" s="408" t="s">
        <v>12</v>
      </c>
      <c r="C15" s="408"/>
      <c r="D15" s="408"/>
      <c r="E15" s="408"/>
      <c r="F15" s="408"/>
      <c r="G15" s="408"/>
      <c r="H15" s="408"/>
      <c r="I15" s="408"/>
      <c r="J15" s="408"/>
      <c r="K15" s="408"/>
      <c r="L15" s="408"/>
      <c r="M15" s="408"/>
      <c r="N15" s="408"/>
      <c r="O15" s="408"/>
      <c r="P15" s="408"/>
      <c r="Q15" s="408"/>
      <c r="R15" s="408"/>
      <c r="S15" s="408"/>
      <c r="T15" s="408"/>
      <c r="U15" s="408"/>
      <c r="V15" s="408"/>
    </row>
    <row r="16" spans="1:22" x14ac:dyDescent="0.3">
      <c r="A16" s="2">
        <v>11</v>
      </c>
      <c r="B16" s="408" t="s">
        <v>13</v>
      </c>
      <c r="C16" s="408"/>
      <c r="D16" s="408"/>
      <c r="E16" s="408"/>
      <c r="F16" s="408"/>
      <c r="G16" s="408"/>
      <c r="H16" s="408"/>
      <c r="I16" s="408"/>
      <c r="J16" s="408"/>
      <c r="K16" s="408"/>
      <c r="L16" s="408"/>
      <c r="M16" s="408"/>
      <c r="N16" s="408"/>
      <c r="O16" s="408"/>
      <c r="P16" s="408"/>
      <c r="Q16" s="408"/>
      <c r="R16" s="408"/>
      <c r="S16" s="408"/>
      <c r="T16" s="408"/>
      <c r="U16" s="408"/>
      <c r="V16" s="408"/>
    </row>
    <row r="17" spans="1:22" x14ac:dyDescent="0.3">
      <c r="A17" s="2">
        <v>12</v>
      </c>
      <c r="B17" s="408" t="s">
        <v>14</v>
      </c>
      <c r="C17" s="408"/>
      <c r="D17" s="408"/>
      <c r="E17" s="408"/>
      <c r="F17" s="408"/>
      <c r="G17" s="408"/>
      <c r="H17" s="408"/>
      <c r="I17" s="408"/>
      <c r="J17" s="408"/>
      <c r="K17" s="408"/>
      <c r="L17" s="408"/>
      <c r="M17" s="408"/>
      <c r="N17" s="408"/>
      <c r="O17" s="408"/>
      <c r="P17" s="408"/>
      <c r="Q17" s="408"/>
      <c r="R17" s="408"/>
      <c r="S17" s="408"/>
      <c r="T17" s="408"/>
      <c r="U17" s="408"/>
      <c r="V17" s="408"/>
    </row>
    <row r="18" spans="1:22" x14ac:dyDescent="0.3">
      <c r="A18" s="2">
        <v>13</v>
      </c>
      <c r="B18" s="408" t="s">
        <v>15</v>
      </c>
      <c r="C18" s="408"/>
      <c r="D18" s="408"/>
      <c r="E18" s="408"/>
      <c r="F18" s="408"/>
      <c r="G18" s="408"/>
      <c r="H18" s="408"/>
      <c r="I18" s="408"/>
      <c r="J18" s="408"/>
      <c r="K18" s="408"/>
      <c r="L18" s="408"/>
      <c r="M18" s="408"/>
      <c r="N18" s="408"/>
      <c r="O18" s="408"/>
      <c r="P18" s="408"/>
      <c r="Q18" s="408"/>
      <c r="R18" s="408"/>
      <c r="S18" s="408"/>
      <c r="T18" s="408"/>
      <c r="U18" s="408"/>
      <c r="V18" s="408"/>
    </row>
    <row r="19" spans="1:22" x14ac:dyDescent="0.3">
      <c r="A19" s="2">
        <v>14</v>
      </c>
      <c r="B19" s="408" t="s">
        <v>16</v>
      </c>
      <c r="C19" s="408"/>
      <c r="D19" s="408"/>
      <c r="E19" s="408"/>
      <c r="F19" s="408"/>
      <c r="G19" s="408"/>
      <c r="H19" s="408"/>
      <c r="I19" s="408"/>
      <c r="J19" s="408"/>
      <c r="K19" s="408"/>
      <c r="L19" s="408"/>
      <c r="M19" s="408"/>
      <c r="N19" s="408"/>
      <c r="O19" s="408"/>
      <c r="P19" s="408"/>
      <c r="Q19" s="408"/>
      <c r="R19" s="408"/>
      <c r="S19" s="408"/>
      <c r="T19" s="408"/>
      <c r="U19" s="408"/>
      <c r="V19" s="408"/>
    </row>
    <row r="20" spans="1:22" x14ac:dyDescent="0.3">
      <c r="A20" s="2">
        <v>15</v>
      </c>
      <c r="B20" s="408" t="s">
        <v>17</v>
      </c>
      <c r="C20" s="408"/>
      <c r="D20" s="408"/>
      <c r="E20" s="408"/>
      <c r="F20" s="408"/>
      <c r="G20" s="408"/>
      <c r="H20" s="408"/>
      <c r="I20" s="408"/>
      <c r="J20" s="408"/>
      <c r="K20" s="408"/>
      <c r="L20" s="408"/>
      <c r="M20" s="408"/>
      <c r="N20" s="408"/>
      <c r="O20" s="408"/>
      <c r="P20" s="408"/>
      <c r="Q20" s="408"/>
      <c r="R20" s="408"/>
      <c r="S20" s="408"/>
      <c r="T20" s="408"/>
      <c r="U20" s="408"/>
      <c r="V20" s="408"/>
    </row>
    <row r="21" spans="1:22" x14ac:dyDescent="0.3">
      <c r="A21" s="2">
        <v>16</v>
      </c>
      <c r="B21" s="3" t="s">
        <v>278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22" x14ac:dyDescent="0.3">
      <c r="A22" s="2">
        <v>17</v>
      </c>
      <c r="B22" s="3" t="s">
        <v>18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22" x14ac:dyDescent="0.3">
      <c r="A23" s="2">
        <v>18</v>
      </c>
      <c r="B23" s="408" t="s">
        <v>19</v>
      </c>
      <c r="C23" s="408"/>
      <c r="D23" s="408"/>
      <c r="E23" s="408"/>
      <c r="F23" s="408"/>
      <c r="G23" s="408"/>
      <c r="H23" s="408"/>
      <c r="I23" s="408"/>
      <c r="J23" s="408"/>
      <c r="K23" s="408"/>
      <c r="L23" s="408"/>
      <c r="M23" s="408"/>
      <c r="N23" s="408"/>
      <c r="O23" s="408"/>
      <c r="P23" s="408"/>
      <c r="Q23" s="408"/>
      <c r="R23" s="408"/>
      <c r="S23" s="408"/>
      <c r="T23" s="408"/>
      <c r="U23" s="408"/>
      <c r="V23" s="408"/>
    </row>
    <row r="24" spans="1:22" x14ac:dyDescent="0.3">
      <c r="A24" s="2">
        <v>19</v>
      </c>
      <c r="B24" s="408" t="s">
        <v>20</v>
      </c>
      <c r="C24" s="408"/>
      <c r="D24" s="408"/>
      <c r="E24" s="408"/>
      <c r="F24" s="408"/>
      <c r="G24" s="408"/>
      <c r="H24" s="408"/>
      <c r="I24" s="408"/>
      <c r="J24" s="408"/>
      <c r="K24" s="408"/>
      <c r="L24" s="408"/>
      <c r="M24" s="408"/>
      <c r="N24" s="408"/>
      <c r="O24" s="408"/>
      <c r="P24" s="408"/>
      <c r="Q24" s="408"/>
      <c r="R24" s="408"/>
      <c r="S24" s="408"/>
      <c r="T24" s="408"/>
      <c r="U24" s="408"/>
      <c r="V24" s="408"/>
    </row>
    <row r="25" spans="1:22" x14ac:dyDescent="0.3">
      <c r="A25" s="2">
        <v>20</v>
      </c>
      <c r="B25" s="408" t="s">
        <v>21</v>
      </c>
      <c r="C25" s="408"/>
      <c r="D25" s="408"/>
      <c r="E25" s="408"/>
      <c r="F25" s="408"/>
      <c r="G25" s="408"/>
      <c r="H25" s="408"/>
      <c r="I25" s="408"/>
      <c r="J25" s="408"/>
      <c r="K25" s="408"/>
      <c r="L25" s="408"/>
      <c r="M25" s="408"/>
      <c r="N25" s="408"/>
      <c r="O25" s="408"/>
      <c r="P25" s="408"/>
      <c r="Q25" s="408"/>
      <c r="R25" s="408"/>
      <c r="S25" s="408"/>
      <c r="T25" s="408"/>
      <c r="U25" s="408"/>
      <c r="V25" s="408"/>
    </row>
    <row r="26" spans="1:22" x14ac:dyDescent="0.3">
      <c r="A26" s="2">
        <v>21</v>
      </c>
      <c r="B26" s="3" t="s">
        <v>22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1:22" x14ac:dyDescent="0.3">
      <c r="A27" s="2" t="s">
        <v>23</v>
      </c>
      <c r="B27" s="408" t="s">
        <v>271</v>
      </c>
      <c r="C27" s="408"/>
      <c r="D27" s="408"/>
      <c r="E27" s="408"/>
      <c r="F27" s="408"/>
      <c r="G27" s="408"/>
      <c r="H27" s="408"/>
      <c r="I27" s="408"/>
      <c r="J27" s="408"/>
      <c r="K27" s="408"/>
      <c r="L27" s="408"/>
      <c r="M27" s="408"/>
      <c r="N27" s="408"/>
      <c r="O27" s="408"/>
      <c r="P27" s="408"/>
      <c r="Q27" s="408"/>
      <c r="R27" s="408"/>
      <c r="S27" s="408"/>
      <c r="T27" s="408"/>
      <c r="U27" s="408"/>
      <c r="V27" s="408"/>
    </row>
    <row r="28" spans="1:22" x14ac:dyDescent="0.3">
      <c r="A28" s="1"/>
    </row>
    <row r="30" spans="1:22" x14ac:dyDescent="0.3">
      <c r="A30" t="s">
        <v>24</v>
      </c>
    </row>
    <row r="31" spans="1:22" x14ac:dyDescent="0.3">
      <c r="A31" s="2">
        <v>23</v>
      </c>
      <c r="B31" s="408" t="s">
        <v>273</v>
      </c>
      <c r="C31" s="408"/>
      <c r="D31" s="408"/>
      <c r="E31" s="408"/>
      <c r="F31" s="408"/>
      <c r="G31" s="408"/>
      <c r="H31" s="408"/>
      <c r="I31" s="408"/>
      <c r="J31" s="408"/>
      <c r="K31" s="408"/>
      <c r="L31" s="408"/>
      <c r="M31" s="408"/>
      <c r="N31" s="408"/>
      <c r="O31" s="408"/>
      <c r="P31" s="408"/>
      <c r="Q31" s="408"/>
      <c r="R31" s="408"/>
      <c r="S31" s="408"/>
      <c r="T31" s="408"/>
      <c r="U31" s="408"/>
      <c r="V31" s="408"/>
    </row>
  </sheetData>
  <mergeCells count="21">
    <mergeCell ref="B25:V25"/>
    <mergeCell ref="B27:V27"/>
    <mergeCell ref="B31:V31"/>
    <mergeCell ref="B17:V17"/>
    <mergeCell ref="B18:V18"/>
    <mergeCell ref="B19:V19"/>
    <mergeCell ref="B20:V20"/>
    <mergeCell ref="B23:V23"/>
    <mergeCell ref="B24:V24"/>
    <mergeCell ref="B16:V16"/>
    <mergeCell ref="C2:E2"/>
    <mergeCell ref="B4:V4"/>
    <mergeCell ref="B5:V5"/>
    <mergeCell ref="B6:V6"/>
    <mergeCell ref="B7:V7"/>
    <mergeCell ref="B8:V8"/>
    <mergeCell ref="B9:V9"/>
    <mergeCell ref="B10:V10"/>
    <mergeCell ref="B11:V11"/>
    <mergeCell ref="B14:V14"/>
    <mergeCell ref="B15:V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F07F7-30A1-4C2D-B239-789F55720E00}">
  <dimension ref="B2:Y38"/>
  <sheetViews>
    <sheetView topLeftCell="A26" zoomScale="115" zoomScaleNormal="115" workbookViewId="0">
      <selection activeCell="C42" sqref="C42"/>
    </sheetView>
  </sheetViews>
  <sheetFormatPr defaultRowHeight="14.4" x14ac:dyDescent="0.3"/>
  <cols>
    <col min="2" max="2" width="24.33203125" bestFit="1" customWidth="1"/>
    <col min="3" max="3" width="17" bestFit="1" customWidth="1"/>
    <col min="4" max="4" width="19.44140625" customWidth="1"/>
    <col min="5" max="5" width="16.5546875" customWidth="1"/>
    <col min="6" max="6" width="19.5546875" bestFit="1" customWidth="1"/>
    <col min="7" max="7" width="20.33203125" bestFit="1" customWidth="1"/>
    <col min="8" max="8" width="17.6640625" bestFit="1" customWidth="1"/>
    <col min="9" max="10" width="28.44140625" bestFit="1" customWidth="1"/>
    <col min="11" max="11" width="28.6640625" bestFit="1" customWidth="1"/>
    <col min="12" max="12" width="18.33203125" customWidth="1"/>
    <col min="13" max="13" width="12.33203125" bestFit="1" customWidth="1"/>
    <col min="14" max="14" width="12" bestFit="1" customWidth="1"/>
    <col min="15" max="15" width="13.33203125" bestFit="1" customWidth="1"/>
    <col min="16" max="16" width="17.33203125" bestFit="1" customWidth="1"/>
    <col min="17" max="17" width="20.109375" bestFit="1" customWidth="1"/>
    <col min="18" max="18" width="17.6640625" bestFit="1" customWidth="1"/>
    <col min="19" max="19" width="19.44140625" bestFit="1" customWidth="1"/>
    <col min="20" max="21" width="13.33203125" bestFit="1" customWidth="1"/>
    <col min="22" max="22" width="23.5546875" bestFit="1" customWidth="1"/>
    <col min="23" max="23" width="18.88671875" bestFit="1" customWidth="1"/>
    <col min="24" max="24" width="12.6640625" bestFit="1" customWidth="1"/>
    <col min="25" max="26" width="19.33203125" bestFit="1" customWidth="1"/>
  </cols>
  <sheetData>
    <row r="2" spans="2:25" x14ac:dyDescent="0.3">
      <c r="B2" s="1" t="s">
        <v>25</v>
      </c>
      <c r="C2" t="s">
        <v>26</v>
      </c>
      <c r="D2" s="413" t="s">
        <v>27</v>
      </c>
      <c r="E2" s="413"/>
      <c r="F2" s="413"/>
      <c r="G2" s="4">
        <v>0.83309999999999995</v>
      </c>
      <c r="H2" s="413" t="s">
        <v>28</v>
      </c>
      <c r="I2" s="413"/>
      <c r="J2" s="5" t="s">
        <v>29</v>
      </c>
      <c r="K2" s="6"/>
    </row>
    <row r="3" spans="2:25" x14ac:dyDescent="0.3">
      <c r="D3" s="413" t="s">
        <v>30</v>
      </c>
      <c r="E3" s="413"/>
      <c r="F3" s="413"/>
      <c r="G3" s="4">
        <v>0.17</v>
      </c>
      <c r="H3" s="413" t="s">
        <v>28</v>
      </c>
      <c r="I3" s="413"/>
      <c r="J3" s="5" t="s">
        <v>31</v>
      </c>
      <c r="K3" s="6"/>
    </row>
    <row r="4" spans="2:25" x14ac:dyDescent="0.3">
      <c r="C4" t="s">
        <v>32</v>
      </c>
      <c r="D4" s="414" t="s">
        <v>33</v>
      </c>
      <c r="E4" s="414"/>
      <c r="F4" s="414"/>
      <c r="G4" s="7">
        <v>1</v>
      </c>
      <c r="H4" s="414" t="s">
        <v>34</v>
      </c>
      <c r="I4" s="414"/>
      <c r="J4" s="8" t="s">
        <v>35</v>
      </c>
      <c r="K4" s="9"/>
    </row>
    <row r="6" spans="2:25" ht="15" thickBot="1" x14ac:dyDescent="0.35">
      <c r="L6" t="s">
        <v>36</v>
      </c>
      <c r="Q6" t="s">
        <v>37</v>
      </c>
      <c r="V6" t="s">
        <v>38</v>
      </c>
    </row>
    <row r="7" spans="2:25" x14ac:dyDescent="0.3">
      <c r="B7" s="10" t="s">
        <v>39</v>
      </c>
      <c r="C7" s="10" t="s">
        <v>40</v>
      </c>
      <c r="D7" s="10" t="s">
        <v>41</v>
      </c>
      <c r="E7" s="10" t="s">
        <v>42</v>
      </c>
      <c r="F7" s="10" t="s">
        <v>43</v>
      </c>
      <c r="G7" s="10" t="s">
        <v>44</v>
      </c>
      <c r="H7" s="11" t="s">
        <v>45</v>
      </c>
      <c r="I7" s="12" t="s">
        <v>46</v>
      </c>
      <c r="J7" s="13" t="s">
        <v>47</v>
      </c>
      <c r="K7" s="14" t="s">
        <v>48</v>
      </c>
      <c r="L7" s="15" t="s">
        <v>49</v>
      </c>
      <c r="M7" s="10" t="s">
        <v>50</v>
      </c>
      <c r="N7" s="10" t="s">
        <v>51</v>
      </c>
      <c r="O7" s="10" t="s">
        <v>52</v>
      </c>
      <c r="P7" s="16" t="s">
        <v>53</v>
      </c>
      <c r="Q7" s="12" t="s">
        <v>54</v>
      </c>
      <c r="R7" s="13" t="s">
        <v>55</v>
      </c>
      <c r="S7" s="13" t="s">
        <v>56</v>
      </c>
      <c r="T7" s="13" t="s">
        <v>52</v>
      </c>
      <c r="U7" s="14" t="s">
        <v>57</v>
      </c>
      <c r="V7" s="15" t="s">
        <v>58</v>
      </c>
      <c r="W7" s="10" t="s">
        <v>56</v>
      </c>
      <c r="X7" s="10" t="s">
        <v>52</v>
      </c>
      <c r="Y7" s="10" t="s">
        <v>59</v>
      </c>
    </row>
    <row r="8" spans="2:25" x14ac:dyDescent="0.3">
      <c r="B8" s="17">
        <v>2016</v>
      </c>
      <c r="C8" s="18">
        <v>294903.67</v>
      </c>
      <c r="D8" s="18">
        <v>219662.91</v>
      </c>
      <c r="E8" s="19">
        <f>D8/C8</f>
        <v>0.74486326331578046</v>
      </c>
      <c r="F8" s="18">
        <v>219662.91</v>
      </c>
      <c r="G8" s="18">
        <v>0</v>
      </c>
      <c r="H8" s="20">
        <v>75240.759999999995</v>
      </c>
      <c r="I8" s="21">
        <f>F8/C8</f>
        <v>0.74486326331578046</v>
      </c>
      <c r="J8" s="22">
        <f>G8/C8</f>
        <v>0</v>
      </c>
      <c r="K8" s="23">
        <f>H8/C8</f>
        <v>0.2551367366842196</v>
      </c>
      <c r="L8" s="24">
        <f>C8*I8*$G$2</f>
        <v>183001.17032099998</v>
      </c>
      <c r="M8" s="25">
        <f>L8/C8</f>
        <v>0.62054558466837662</v>
      </c>
      <c r="N8" s="26">
        <v>9.9499999999999993</v>
      </c>
      <c r="O8" s="27">
        <f>L8/N8</f>
        <v>18392.077419195979</v>
      </c>
      <c r="P8" s="28">
        <f>O8/12</f>
        <v>1532.6731182663316</v>
      </c>
      <c r="Q8" s="29">
        <f>F8-L8</f>
        <v>36661.73967900002</v>
      </c>
      <c r="R8" s="22">
        <f>Q8/C8</f>
        <v>0.12431767864740383</v>
      </c>
      <c r="S8" s="30">
        <v>3.65</v>
      </c>
      <c r="T8" s="31">
        <f>Q8/S8</f>
        <v>10044.312240821924</v>
      </c>
      <c r="U8" s="32">
        <f>T8/12</f>
        <v>837.02602006849372</v>
      </c>
      <c r="V8" s="33">
        <f>J8*C8</f>
        <v>0</v>
      </c>
      <c r="W8" s="34">
        <v>0</v>
      </c>
      <c r="X8" s="35">
        <v>0</v>
      </c>
      <c r="Y8" s="36">
        <f>X8/12</f>
        <v>0</v>
      </c>
    </row>
    <row r="9" spans="2:25" x14ac:dyDescent="0.3">
      <c r="B9" s="17">
        <v>2017</v>
      </c>
      <c r="C9" s="18">
        <v>434396.58</v>
      </c>
      <c r="D9" s="18">
        <v>356230.3</v>
      </c>
      <c r="E9" s="19">
        <f t="shared" ref="E9:E14" si="0">D9/C9</f>
        <v>0.82005779143104662</v>
      </c>
      <c r="F9" s="18">
        <v>356230.3</v>
      </c>
      <c r="G9" s="18">
        <v>0</v>
      </c>
      <c r="H9" s="20">
        <v>78166.28</v>
      </c>
      <c r="I9" s="21">
        <f t="shared" ref="I9:I13" si="1">F9/C9</f>
        <v>0.82005779143104662</v>
      </c>
      <c r="J9" s="22">
        <f t="shared" ref="J9:J13" si="2">G9/C9</f>
        <v>0</v>
      </c>
      <c r="K9" s="23">
        <f t="shared" ref="K9:K13" si="3">H9/C9</f>
        <v>0.17994220856895327</v>
      </c>
      <c r="L9" s="24">
        <f t="shared" ref="L9:L13" si="4">C9*I9*$G$2</f>
        <v>296775.46292999998</v>
      </c>
      <c r="M9" s="25">
        <f t="shared" ref="M9:M14" si="5">L9/C9</f>
        <v>0.68319014604120498</v>
      </c>
      <c r="N9" s="26">
        <v>9.9499999999999993</v>
      </c>
      <c r="O9" s="27">
        <f t="shared" ref="O9:O13" si="6">L9/N9</f>
        <v>29826.679691457288</v>
      </c>
      <c r="P9" s="28">
        <f t="shared" ref="P9:P13" si="7">O9/12</f>
        <v>2485.5566409547741</v>
      </c>
      <c r="Q9" s="29">
        <f t="shared" ref="Q9:Q14" si="8">F9-L9</f>
        <v>59454.837070000009</v>
      </c>
      <c r="R9" s="22">
        <f t="shared" ref="R9:R14" si="9">Q9/C9</f>
        <v>0.13686764538984172</v>
      </c>
      <c r="S9" s="30">
        <v>3.65</v>
      </c>
      <c r="T9" s="31">
        <f t="shared" ref="T9:T14" si="10">Q9/S9</f>
        <v>16288.996457534249</v>
      </c>
      <c r="U9" s="32">
        <f t="shared" ref="U9:U14" si="11">T9/12</f>
        <v>1357.4163714611875</v>
      </c>
      <c r="V9" s="33">
        <f t="shared" ref="V9:V14" si="12">J9*C9</f>
        <v>0</v>
      </c>
      <c r="W9" s="34">
        <v>0</v>
      </c>
      <c r="X9" s="35">
        <v>0</v>
      </c>
      <c r="Y9" s="36">
        <f t="shared" ref="Y9:Y14" si="13">X9/12</f>
        <v>0</v>
      </c>
    </row>
    <row r="10" spans="2:25" x14ac:dyDescent="0.3">
      <c r="B10" s="17">
        <v>2018</v>
      </c>
      <c r="C10" s="18">
        <v>560927.85</v>
      </c>
      <c r="D10" s="18">
        <v>502260</v>
      </c>
      <c r="E10" s="19">
        <f t="shared" si="0"/>
        <v>0.89540927589885222</v>
      </c>
      <c r="F10" s="18">
        <v>321655.5</v>
      </c>
      <c r="G10" s="18">
        <v>180604.5</v>
      </c>
      <c r="H10" s="20">
        <v>58667.85</v>
      </c>
      <c r="I10" s="21">
        <f t="shared" si="1"/>
        <v>0.57343471179047356</v>
      </c>
      <c r="J10" s="22">
        <f t="shared" si="2"/>
        <v>0.32197456410837866</v>
      </c>
      <c r="K10" s="23">
        <f t="shared" si="3"/>
        <v>0.10459072410114777</v>
      </c>
      <c r="L10" s="24">
        <f t="shared" si="4"/>
        <v>267971.19704999996</v>
      </c>
      <c r="M10" s="25">
        <f t="shared" si="5"/>
        <v>0.4777284583926435</v>
      </c>
      <c r="N10" s="26">
        <v>9.9499999999999993</v>
      </c>
      <c r="O10" s="27">
        <f t="shared" si="6"/>
        <v>26931.778597989949</v>
      </c>
      <c r="P10" s="28">
        <f t="shared" si="7"/>
        <v>2244.3148831658291</v>
      </c>
      <c r="Q10" s="29">
        <f t="shared" si="8"/>
        <v>53684.302950000041</v>
      </c>
      <c r="R10" s="22">
        <f t="shared" si="9"/>
        <v>9.5706253397830121E-2</v>
      </c>
      <c r="S10" s="30">
        <v>3.65</v>
      </c>
      <c r="T10" s="31">
        <f t="shared" si="10"/>
        <v>14708.028205479464</v>
      </c>
      <c r="U10" s="32">
        <f t="shared" si="11"/>
        <v>1225.6690171232888</v>
      </c>
      <c r="V10" s="33">
        <f t="shared" si="12"/>
        <v>180604.5</v>
      </c>
      <c r="W10" s="37">
        <v>9.42</v>
      </c>
      <c r="X10" s="35">
        <f t="shared" ref="X10:X14" si="14">V10/W10</f>
        <v>19172.452229299364</v>
      </c>
      <c r="Y10" s="36">
        <f t="shared" si="13"/>
        <v>1597.7043524416138</v>
      </c>
    </row>
    <row r="11" spans="2:25" x14ac:dyDescent="0.3">
      <c r="B11" s="17">
        <v>2019</v>
      </c>
      <c r="C11" s="18">
        <v>592740.35</v>
      </c>
      <c r="D11" s="18">
        <v>567048.68999999994</v>
      </c>
      <c r="E11" s="19">
        <f t="shared" si="0"/>
        <v>0.95665613113735204</v>
      </c>
      <c r="F11" s="18">
        <v>387132.25</v>
      </c>
      <c r="G11" s="18">
        <v>179916.44</v>
      </c>
      <c r="H11" s="20">
        <v>25691.66</v>
      </c>
      <c r="I11" s="21">
        <f t="shared" si="1"/>
        <v>0.65312282182240511</v>
      </c>
      <c r="J11" s="22">
        <f t="shared" si="2"/>
        <v>0.3035333093149471</v>
      </c>
      <c r="K11" s="23">
        <f t="shared" si="3"/>
        <v>4.334386886264787E-2</v>
      </c>
      <c r="L11" s="24">
        <f t="shared" si="4"/>
        <v>322519.87747499999</v>
      </c>
      <c r="M11" s="25">
        <f t="shared" si="5"/>
        <v>0.54411662286024565</v>
      </c>
      <c r="N11" s="26">
        <v>9.9499999999999993</v>
      </c>
      <c r="O11" s="27">
        <f t="shared" si="6"/>
        <v>32414.058037688443</v>
      </c>
      <c r="P11" s="28">
        <f t="shared" si="7"/>
        <v>2701.1715031407034</v>
      </c>
      <c r="Q11" s="29">
        <f t="shared" si="8"/>
        <v>64612.372525000013</v>
      </c>
      <c r="R11" s="22">
        <f t="shared" si="9"/>
        <v>0.10900619896215943</v>
      </c>
      <c r="S11" s="30">
        <v>3.65</v>
      </c>
      <c r="T11" s="31">
        <f t="shared" si="10"/>
        <v>17702.019869863019</v>
      </c>
      <c r="U11" s="32">
        <f t="shared" si="11"/>
        <v>1475.1683224885849</v>
      </c>
      <c r="V11" s="33">
        <f t="shared" si="12"/>
        <v>179916.44</v>
      </c>
      <c r="W11" s="37">
        <v>9.42</v>
      </c>
      <c r="X11" s="35">
        <f t="shared" si="14"/>
        <v>19099.409766454351</v>
      </c>
      <c r="Y11" s="36">
        <f t="shared" si="13"/>
        <v>1591.6174805378625</v>
      </c>
    </row>
    <row r="12" spans="2:25" x14ac:dyDescent="0.3">
      <c r="B12" s="17">
        <v>2020</v>
      </c>
      <c r="C12" s="18">
        <v>447918.32999999996</v>
      </c>
      <c r="D12" s="18">
        <v>410457.15</v>
      </c>
      <c r="E12" s="19">
        <f t="shared" si="0"/>
        <v>0.91636604824812606</v>
      </c>
      <c r="F12" s="18">
        <v>274946.34999999998</v>
      </c>
      <c r="G12" s="18">
        <v>135510.80000000002</v>
      </c>
      <c r="H12" s="20">
        <v>37461.18</v>
      </c>
      <c r="I12" s="21">
        <f t="shared" si="1"/>
        <v>0.61383143217202119</v>
      </c>
      <c r="J12" s="22">
        <f t="shared" si="2"/>
        <v>0.30253461607610482</v>
      </c>
      <c r="K12" s="23">
        <f t="shared" si="3"/>
        <v>8.3633951751874061E-2</v>
      </c>
      <c r="L12" s="24">
        <f t="shared" si="4"/>
        <v>229057.80418499996</v>
      </c>
      <c r="M12" s="25">
        <f t="shared" si="5"/>
        <v>0.51138296614251078</v>
      </c>
      <c r="N12" s="26">
        <v>9.9499999999999993</v>
      </c>
      <c r="O12" s="27">
        <f t="shared" si="6"/>
        <v>23020.884842713564</v>
      </c>
      <c r="P12" s="28">
        <f t="shared" si="7"/>
        <v>1918.4070702261304</v>
      </c>
      <c r="Q12" s="29">
        <f t="shared" si="8"/>
        <v>45888.54581500002</v>
      </c>
      <c r="R12" s="22">
        <f t="shared" si="9"/>
        <v>0.10244846602951038</v>
      </c>
      <c r="S12" s="30">
        <v>3.65</v>
      </c>
      <c r="T12" s="31">
        <f t="shared" si="10"/>
        <v>12572.204332876718</v>
      </c>
      <c r="U12" s="32">
        <f t="shared" si="11"/>
        <v>1047.6836944063932</v>
      </c>
      <c r="V12" s="33">
        <f t="shared" si="12"/>
        <v>135510.80000000002</v>
      </c>
      <c r="W12" s="37">
        <v>9.42</v>
      </c>
      <c r="X12" s="35">
        <f t="shared" si="14"/>
        <v>14385.435244161361</v>
      </c>
      <c r="Y12" s="36">
        <f t="shared" si="13"/>
        <v>1198.7862703467802</v>
      </c>
    </row>
    <row r="13" spans="2:25" x14ac:dyDescent="0.3">
      <c r="B13" s="17">
        <v>2021</v>
      </c>
      <c r="C13" s="18">
        <v>500553.50999999995</v>
      </c>
      <c r="D13" s="18">
        <v>472752.95</v>
      </c>
      <c r="E13" s="19">
        <f t="shared" si="0"/>
        <v>0.94446036348841123</v>
      </c>
      <c r="F13" s="18">
        <v>317478.55000000005</v>
      </c>
      <c r="G13" s="18">
        <v>155274.39999999997</v>
      </c>
      <c r="H13" s="20">
        <v>27800.560000000001</v>
      </c>
      <c r="I13" s="21">
        <f t="shared" si="1"/>
        <v>0.63425496706635831</v>
      </c>
      <c r="J13" s="22">
        <f t="shared" si="2"/>
        <v>0.3102053964220528</v>
      </c>
      <c r="K13" s="23">
        <f t="shared" si="3"/>
        <v>5.5539636511588948E-2</v>
      </c>
      <c r="L13" s="24">
        <f t="shared" si="4"/>
        <v>264491.38000500004</v>
      </c>
      <c r="M13" s="25">
        <f t="shared" si="5"/>
        <v>0.52839781306298317</v>
      </c>
      <c r="N13" s="26">
        <v>10.5</v>
      </c>
      <c r="O13" s="27">
        <f t="shared" si="6"/>
        <v>25189.655238571431</v>
      </c>
      <c r="P13" s="28">
        <f t="shared" si="7"/>
        <v>2099.1379365476191</v>
      </c>
      <c r="Q13" s="29">
        <f t="shared" si="8"/>
        <v>52987.169995000004</v>
      </c>
      <c r="R13" s="22">
        <f t="shared" si="9"/>
        <v>0.1058571540033752</v>
      </c>
      <c r="S13" s="30">
        <v>3.65</v>
      </c>
      <c r="T13" s="31">
        <f t="shared" si="10"/>
        <v>14517.032875342467</v>
      </c>
      <c r="U13" s="32">
        <f t="shared" si="11"/>
        <v>1209.7527396118724</v>
      </c>
      <c r="V13" s="33">
        <f t="shared" si="12"/>
        <v>155274.39999999997</v>
      </c>
      <c r="W13" s="37">
        <v>9.42</v>
      </c>
      <c r="X13" s="35">
        <f t="shared" si="14"/>
        <v>16483.481953290866</v>
      </c>
      <c r="Y13" s="36">
        <f t="shared" si="13"/>
        <v>1373.6234961075722</v>
      </c>
    </row>
    <row r="14" spans="2:25" ht="15" thickBot="1" x14ac:dyDescent="0.35">
      <c r="B14" s="38">
        <v>2022</v>
      </c>
      <c r="C14" s="39">
        <v>796427.25</v>
      </c>
      <c r="D14" s="39">
        <v>742794.32</v>
      </c>
      <c r="E14" s="40">
        <f t="shared" si="0"/>
        <v>0.93265809275109557</v>
      </c>
      <c r="F14" s="39">
        <v>599702.9</v>
      </c>
      <c r="G14" s="39">
        <v>143091.42000000001</v>
      </c>
      <c r="H14" s="41">
        <v>53632.93</v>
      </c>
      <c r="I14" s="42">
        <f>F14/C14</f>
        <v>0.75299143769879795</v>
      </c>
      <c r="J14" s="43">
        <f>G14/C14</f>
        <v>0.17966665505229765</v>
      </c>
      <c r="K14" s="44">
        <f>H14/C14</f>
        <v>6.7341907248904403E-2</v>
      </c>
      <c r="L14" s="45">
        <f>C14*I14*$G$2</f>
        <v>499612.48599000002</v>
      </c>
      <c r="M14" s="46">
        <f t="shared" si="5"/>
        <v>0.62731716674686866</v>
      </c>
      <c r="N14" s="47">
        <v>11.24</v>
      </c>
      <c r="O14" s="48">
        <f>L14/N14</f>
        <v>44449.509429715305</v>
      </c>
      <c r="P14" s="49">
        <f>O14/12</f>
        <v>3704.1257858096087</v>
      </c>
      <c r="Q14" s="50">
        <f t="shared" si="8"/>
        <v>100090.41401000001</v>
      </c>
      <c r="R14" s="51">
        <f t="shared" si="9"/>
        <v>0.1256742709519294</v>
      </c>
      <c r="S14" s="52">
        <v>3.65</v>
      </c>
      <c r="T14" s="53">
        <f t="shared" si="10"/>
        <v>27422.03123561644</v>
      </c>
      <c r="U14" s="54">
        <f t="shared" si="11"/>
        <v>2285.1692696347031</v>
      </c>
      <c r="V14" s="55">
        <f t="shared" si="12"/>
        <v>143091.42000000001</v>
      </c>
      <c r="W14" s="56">
        <v>9.42</v>
      </c>
      <c r="X14" s="57">
        <f t="shared" si="14"/>
        <v>15190.171974522294</v>
      </c>
      <c r="Y14" s="58">
        <f t="shared" si="13"/>
        <v>1265.8476645435246</v>
      </c>
    </row>
    <row r="16" spans="2:25" ht="15" thickBot="1" x14ac:dyDescent="0.35"/>
    <row r="17" spans="2:10" ht="15" thickBot="1" x14ac:dyDescent="0.35">
      <c r="B17" s="59" t="s">
        <v>60</v>
      </c>
      <c r="C17" s="60" t="s">
        <v>61</v>
      </c>
      <c r="D17" s="60" t="s">
        <v>51</v>
      </c>
      <c r="E17" s="61" t="s">
        <v>62</v>
      </c>
      <c r="G17" s="62" t="s">
        <v>277</v>
      </c>
      <c r="I17" s="10" t="s">
        <v>63</v>
      </c>
      <c r="J17" s="10" t="s">
        <v>64</v>
      </c>
    </row>
    <row r="18" spans="2:10" x14ac:dyDescent="0.3">
      <c r="B18" s="410" t="s">
        <v>65</v>
      </c>
      <c r="C18" s="63" t="s">
        <v>66</v>
      </c>
      <c r="D18" s="64">
        <v>11.24</v>
      </c>
      <c r="E18" s="65">
        <v>5.27</v>
      </c>
      <c r="F18" s="66"/>
      <c r="H18" s="17" t="s">
        <v>66</v>
      </c>
      <c r="I18" s="19">
        <v>0.1</v>
      </c>
      <c r="J18" s="67">
        <f>(1+I18)^(1/12)-1</f>
        <v>7.9741404289037643E-3</v>
      </c>
    </row>
    <row r="19" spans="2:10" x14ac:dyDescent="0.3">
      <c r="B19" s="411"/>
      <c r="C19" s="17" t="s">
        <v>67</v>
      </c>
      <c r="D19" s="68">
        <v>3.65</v>
      </c>
      <c r="E19" s="69">
        <v>1.48</v>
      </c>
      <c r="H19" s="17" t="s">
        <v>68</v>
      </c>
      <c r="I19" s="19">
        <v>0.1</v>
      </c>
      <c r="J19" s="67">
        <f>(1+I19)^(1/12)-1</f>
        <v>7.9741404289037643E-3</v>
      </c>
    </row>
    <row r="20" spans="2:10" ht="15" thickBot="1" x14ac:dyDescent="0.35">
      <c r="B20" s="412"/>
      <c r="C20" s="70" t="s">
        <v>69</v>
      </c>
      <c r="D20" s="71">
        <v>9.42</v>
      </c>
      <c r="E20" s="72">
        <v>6.42</v>
      </c>
      <c r="H20" s="17" t="s">
        <v>70</v>
      </c>
      <c r="I20" s="19">
        <f>((V14/V10)^(1/4)-1)/2</f>
        <v>-2.8272428139887562E-2</v>
      </c>
      <c r="J20" s="67">
        <f>(1+I20)^(1/12)-1</f>
        <v>-2.3871287383347983E-3</v>
      </c>
    </row>
    <row r="21" spans="2:10" x14ac:dyDescent="0.3">
      <c r="B21" s="73" t="s">
        <v>71</v>
      </c>
      <c r="C21" s="63" t="s">
        <v>72</v>
      </c>
      <c r="D21" s="64">
        <v>0.25</v>
      </c>
      <c r="E21" s="65">
        <v>0</v>
      </c>
      <c r="H21" s="17" t="s">
        <v>73</v>
      </c>
      <c r="I21" s="74">
        <v>0.08</v>
      </c>
      <c r="J21" s="67">
        <f>(1+I21)^(1/12)-1</f>
        <v>6.4340301100034303E-3</v>
      </c>
    </row>
    <row r="22" spans="2:10" x14ac:dyDescent="0.3">
      <c r="B22" s="75" t="s">
        <v>74</v>
      </c>
      <c r="C22" s="17" t="s">
        <v>75</v>
      </c>
      <c r="D22" s="68">
        <v>0.2</v>
      </c>
      <c r="E22" s="69">
        <v>0</v>
      </c>
      <c r="H22" s="17" t="s">
        <v>76</v>
      </c>
      <c r="I22" s="19">
        <f>((P14/P8)^(1/6)-1)/2</f>
        <v>7.9218869939078784E-2</v>
      </c>
      <c r="J22" s="67">
        <f>(1+$I$22)^(1/12)-1</f>
        <v>6.3733498164142421E-3</v>
      </c>
    </row>
    <row r="23" spans="2:10" x14ac:dyDescent="0.3">
      <c r="B23" s="75" t="s">
        <v>77</v>
      </c>
      <c r="C23" s="17" t="s">
        <v>78</v>
      </c>
      <c r="D23" s="68">
        <v>0.01</v>
      </c>
      <c r="E23" s="69">
        <v>0</v>
      </c>
      <c r="G23" s="1"/>
      <c r="I23" s="1"/>
      <c r="J23" s="1"/>
    </row>
    <row r="24" spans="2:10" x14ac:dyDescent="0.3">
      <c r="B24" s="75" t="s">
        <v>79</v>
      </c>
      <c r="C24" s="17" t="s">
        <v>80</v>
      </c>
      <c r="D24" s="68">
        <v>0.5</v>
      </c>
      <c r="E24" s="69">
        <v>0</v>
      </c>
      <c r="I24" s="76"/>
      <c r="J24" s="76"/>
    </row>
    <row r="25" spans="2:10" x14ac:dyDescent="0.3">
      <c r="B25" s="75" t="s">
        <v>81</v>
      </c>
      <c r="C25" s="17" t="s">
        <v>82</v>
      </c>
      <c r="D25" s="68">
        <v>0.11</v>
      </c>
      <c r="E25" s="69">
        <v>0</v>
      </c>
      <c r="I25" s="76"/>
      <c r="J25" s="76"/>
    </row>
    <row r="26" spans="2:10" x14ac:dyDescent="0.3">
      <c r="B26" s="75" t="s">
        <v>83</v>
      </c>
      <c r="C26" s="17" t="s">
        <v>84</v>
      </c>
      <c r="D26" s="68">
        <v>30</v>
      </c>
      <c r="E26" s="69">
        <v>18</v>
      </c>
      <c r="I26" s="76"/>
      <c r="J26" s="76"/>
    </row>
    <row r="27" spans="2:10" x14ac:dyDescent="0.3">
      <c r="B27" s="75" t="s">
        <v>85</v>
      </c>
      <c r="C27" s="17" t="s">
        <v>86</v>
      </c>
      <c r="D27" s="68">
        <v>0.1</v>
      </c>
      <c r="E27" s="69">
        <v>0</v>
      </c>
      <c r="I27" s="77"/>
      <c r="J27" s="76"/>
    </row>
    <row r="28" spans="2:10" ht="15" thickBot="1" x14ac:dyDescent="0.35">
      <c r="B28" s="78" t="s">
        <v>87</v>
      </c>
      <c r="C28" s="70" t="s">
        <v>88</v>
      </c>
      <c r="D28" s="71">
        <v>0</v>
      </c>
      <c r="E28" s="72">
        <v>0</v>
      </c>
    </row>
    <row r="29" spans="2:10" x14ac:dyDescent="0.3">
      <c r="B29" s="2"/>
      <c r="D29" s="79"/>
      <c r="E29" s="79"/>
    </row>
    <row r="31" spans="2:10" ht="16.2" x14ac:dyDescent="0.3">
      <c r="B31" s="17"/>
      <c r="C31" s="10" t="s">
        <v>89</v>
      </c>
      <c r="D31" s="80" t="s">
        <v>90</v>
      </c>
      <c r="E31" s="80" t="s">
        <v>91</v>
      </c>
    </row>
    <row r="32" spans="2:10" x14ac:dyDescent="0.3">
      <c r="B32" s="81" t="s">
        <v>92</v>
      </c>
      <c r="C32" s="17">
        <v>870</v>
      </c>
      <c r="D32" s="17">
        <v>130</v>
      </c>
      <c r="E32" s="82">
        <f>C32*D32</f>
        <v>113100</v>
      </c>
    </row>
    <row r="34" spans="2:5" x14ac:dyDescent="0.3">
      <c r="B34" s="38" t="s">
        <v>93</v>
      </c>
      <c r="C34" s="17"/>
      <c r="D34" s="17"/>
      <c r="E34" s="31">
        <v>30000</v>
      </c>
    </row>
    <row r="36" spans="2:5" x14ac:dyDescent="0.3">
      <c r="B36" s="38" t="s">
        <v>279</v>
      </c>
      <c r="C36" s="17"/>
      <c r="D36" s="17"/>
      <c r="E36" s="31">
        <v>27000</v>
      </c>
    </row>
    <row r="38" spans="2:5" x14ac:dyDescent="0.3">
      <c r="B38" s="1" t="s">
        <v>94</v>
      </c>
      <c r="C38" s="83">
        <v>0.05</v>
      </c>
    </row>
  </sheetData>
  <mergeCells count="7">
    <mergeCell ref="B18:B20"/>
    <mergeCell ref="D2:F2"/>
    <mergeCell ref="H2:I2"/>
    <mergeCell ref="D3:F3"/>
    <mergeCell ref="H3:I3"/>
    <mergeCell ref="D4:F4"/>
    <mergeCell ref="H4:I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D0BC2-0194-4273-AFF2-B3C74C4BCEA3}">
  <sheetPr>
    <tabColor theme="9"/>
  </sheetPr>
  <dimension ref="A1:GP30"/>
  <sheetViews>
    <sheetView topLeftCell="A12" zoomScale="120" zoomScaleNormal="120" workbookViewId="0">
      <pane xSplit="2" topLeftCell="C1" activePane="topRight" state="frozen"/>
      <selection activeCell="L30" sqref="L30"/>
      <selection pane="topRight" activeCell="BW13" sqref="BW13"/>
    </sheetView>
  </sheetViews>
  <sheetFormatPr defaultRowHeight="14.4" x14ac:dyDescent="0.3"/>
  <cols>
    <col min="1" max="1" width="27.77734375" bestFit="1" customWidth="1"/>
    <col min="2" max="2" width="35.109375" bestFit="1" customWidth="1"/>
    <col min="3" max="4" width="12.109375" bestFit="1" customWidth="1"/>
    <col min="5" max="14" width="13.21875" bestFit="1" customWidth="1"/>
    <col min="15" max="15" width="13.33203125" bestFit="1" customWidth="1"/>
    <col min="16" max="24" width="13.21875" bestFit="1" customWidth="1"/>
    <col min="25" max="26" width="14.88671875" bestFit="1" customWidth="1"/>
    <col min="27" max="33" width="13.21875" bestFit="1" customWidth="1"/>
    <col min="34" max="38" width="14.88671875" bestFit="1" customWidth="1"/>
    <col min="39" max="45" width="14.6640625" bestFit="1" customWidth="1"/>
    <col min="46" max="50" width="14.88671875" bestFit="1" customWidth="1"/>
    <col min="51" max="56" width="13.21875" bestFit="1" customWidth="1"/>
    <col min="57" max="62" width="14.88671875" bestFit="1" customWidth="1"/>
    <col min="63" max="67" width="13.21875" bestFit="1" customWidth="1"/>
    <col min="68" max="74" width="14.88671875" bestFit="1" customWidth="1"/>
    <col min="75" max="78" width="13.21875" bestFit="1" customWidth="1"/>
    <col min="79" max="86" width="14.88671875" bestFit="1" customWidth="1"/>
    <col min="87" max="90" width="13.21875" bestFit="1" customWidth="1"/>
    <col min="91" max="98" width="14.88671875" bestFit="1" customWidth="1"/>
    <col min="99" max="102" width="13.21875" bestFit="1" customWidth="1"/>
    <col min="103" max="110" width="14.88671875" bestFit="1" customWidth="1"/>
    <col min="111" max="114" width="13.21875" bestFit="1" customWidth="1"/>
    <col min="115" max="122" width="14.88671875" bestFit="1" customWidth="1"/>
  </cols>
  <sheetData>
    <row r="1" spans="1:198" ht="15" thickBot="1" x14ac:dyDescent="0.35"/>
    <row r="2" spans="1:198" ht="18.600000000000001" thickBot="1" x14ac:dyDescent="0.4">
      <c r="A2" s="84"/>
      <c r="C2" s="85" t="s">
        <v>95</v>
      </c>
      <c r="L2" s="86"/>
      <c r="M2" s="86"/>
      <c r="O2" s="87"/>
      <c r="P2" s="88"/>
      <c r="Q2" s="88"/>
      <c r="R2" s="88"/>
      <c r="S2" s="88"/>
      <c r="T2" s="88"/>
      <c r="U2" s="88"/>
      <c r="V2" s="88"/>
      <c r="W2" s="88"/>
      <c r="X2" s="88"/>
      <c r="Y2" s="88"/>
      <c r="Z2" s="89"/>
    </row>
    <row r="3" spans="1:198" x14ac:dyDescent="0.3">
      <c r="C3" s="90">
        <v>44562</v>
      </c>
      <c r="D3" s="91">
        <v>44593</v>
      </c>
      <c r="E3" s="91">
        <v>44621</v>
      </c>
      <c r="F3" s="91">
        <v>44652</v>
      </c>
      <c r="G3" s="91">
        <v>44682</v>
      </c>
      <c r="H3" s="91">
        <v>44713</v>
      </c>
      <c r="I3" s="91">
        <v>44743</v>
      </c>
      <c r="J3" s="91">
        <v>44774</v>
      </c>
      <c r="K3" s="91">
        <v>44805</v>
      </c>
      <c r="L3" s="91">
        <v>44835</v>
      </c>
      <c r="M3" s="91">
        <v>44866</v>
      </c>
      <c r="N3" s="92">
        <v>44896</v>
      </c>
      <c r="O3" s="90">
        <v>44927</v>
      </c>
      <c r="P3" s="91">
        <v>44958</v>
      </c>
      <c r="Q3" s="91">
        <v>44986</v>
      </c>
      <c r="R3" s="91">
        <v>45017</v>
      </c>
      <c r="S3" s="91">
        <v>45047</v>
      </c>
      <c r="T3" s="91">
        <v>45078</v>
      </c>
      <c r="U3" s="91">
        <v>45108</v>
      </c>
      <c r="V3" s="91">
        <v>45139</v>
      </c>
      <c r="W3" s="91">
        <v>45170</v>
      </c>
      <c r="X3" s="91">
        <v>45200</v>
      </c>
      <c r="Y3" s="91">
        <v>45231</v>
      </c>
      <c r="Z3" s="93">
        <v>45261</v>
      </c>
      <c r="AA3" s="94">
        <v>45292</v>
      </c>
      <c r="AB3" s="95">
        <v>45323</v>
      </c>
      <c r="AC3" s="91">
        <v>45352</v>
      </c>
      <c r="AD3" s="91">
        <v>45383</v>
      </c>
      <c r="AE3" s="91">
        <v>45413</v>
      </c>
      <c r="AF3" s="91">
        <v>45444</v>
      </c>
      <c r="AG3" s="91">
        <v>45474</v>
      </c>
      <c r="AH3" s="91">
        <v>45505</v>
      </c>
      <c r="AI3" s="91">
        <v>45536</v>
      </c>
      <c r="AJ3" s="91">
        <v>45566</v>
      </c>
      <c r="AK3" s="91">
        <v>45597</v>
      </c>
      <c r="AL3" s="91">
        <v>45627</v>
      </c>
      <c r="AM3" s="91">
        <v>45658</v>
      </c>
      <c r="AN3" s="91">
        <v>45689</v>
      </c>
      <c r="AO3" s="91">
        <v>45717</v>
      </c>
      <c r="AP3" s="91">
        <v>45748</v>
      </c>
      <c r="AQ3" s="91">
        <v>45778</v>
      </c>
      <c r="AR3" s="91">
        <v>45809</v>
      </c>
      <c r="AS3" s="91">
        <v>45839</v>
      </c>
      <c r="AT3" s="91">
        <v>45870</v>
      </c>
      <c r="AU3" s="91">
        <v>45901</v>
      </c>
      <c r="AV3" s="91">
        <v>45931</v>
      </c>
      <c r="AW3" s="91">
        <v>45962</v>
      </c>
      <c r="AX3" s="91">
        <v>45992</v>
      </c>
      <c r="AY3" s="91">
        <v>46023</v>
      </c>
      <c r="AZ3" s="91">
        <v>46054</v>
      </c>
      <c r="BA3" s="91">
        <v>46082</v>
      </c>
      <c r="BB3" s="91">
        <v>46113</v>
      </c>
      <c r="BC3" s="91">
        <v>46143</v>
      </c>
      <c r="BD3" s="91">
        <v>46174</v>
      </c>
      <c r="BE3" s="91">
        <v>46204</v>
      </c>
      <c r="BF3" s="91">
        <v>46235</v>
      </c>
      <c r="BG3" s="91">
        <v>46266</v>
      </c>
      <c r="BH3" s="91">
        <v>46296</v>
      </c>
      <c r="BI3" s="91">
        <v>46327</v>
      </c>
      <c r="BJ3" s="91">
        <v>46357</v>
      </c>
      <c r="BK3" s="91">
        <v>46388</v>
      </c>
      <c r="BL3" s="91">
        <v>46419</v>
      </c>
      <c r="BM3" s="91">
        <v>46447</v>
      </c>
      <c r="BN3" s="91">
        <v>46478</v>
      </c>
      <c r="BO3" s="91">
        <v>46508</v>
      </c>
      <c r="BP3" s="91">
        <v>46539</v>
      </c>
      <c r="BQ3" s="91">
        <v>46569</v>
      </c>
      <c r="BR3" s="91">
        <v>46600</v>
      </c>
      <c r="BS3" s="91">
        <v>46631</v>
      </c>
      <c r="BT3" s="91">
        <v>46661</v>
      </c>
      <c r="BU3" s="91">
        <v>46692</v>
      </c>
      <c r="BV3" s="91">
        <v>46722</v>
      </c>
      <c r="BW3" s="91">
        <v>46753</v>
      </c>
      <c r="BX3" s="91">
        <v>46784</v>
      </c>
      <c r="BY3" s="91">
        <v>46813</v>
      </c>
      <c r="BZ3" s="91">
        <v>46844</v>
      </c>
      <c r="CA3" s="91">
        <v>46874</v>
      </c>
      <c r="CB3" s="91">
        <v>46905</v>
      </c>
      <c r="CC3" s="91">
        <v>46935</v>
      </c>
      <c r="CD3" s="91">
        <v>46966</v>
      </c>
      <c r="CE3" s="91">
        <v>46997</v>
      </c>
      <c r="CF3" s="91">
        <v>47027</v>
      </c>
      <c r="CG3" s="91">
        <v>47058</v>
      </c>
      <c r="CH3" s="91">
        <v>47088</v>
      </c>
      <c r="CI3" s="91">
        <v>47119</v>
      </c>
      <c r="CJ3" s="91">
        <v>47150</v>
      </c>
      <c r="CK3" s="91">
        <v>47178</v>
      </c>
      <c r="CL3" s="91">
        <v>47209</v>
      </c>
      <c r="CM3" s="91">
        <v>47239</v>
      </c>
      <c r="CN3" s="91">
        <v>47270</v>
      </c>
      <c r="CO3" s="91">
        <v>47300</v>
      </c>
      <c r="CP3" s="91">
        <v>47331</v>
      </c>
      <c r="CQ3" s="91">
        <v>47362</v>
      </c>
      <c r="CR3" s="91">
        <v>47392</v>
      </c>
      <c r="CS3" s="91">
        <v>47423</v>
      </c>
      <c r="CT3" s="91">
        <v>47453</v>
      </c>
      <c r="CU3" s="91">
        <v>47484</v>
      </c>
      <c r="CV3" s="91">
        <v>47515</v>
      </c>
      <c r="CW3" s="91">
        <v>47543</v>
      </c>
      <c r="CX3" s="91">
        <v>47574</v>
      </c>
      <c r="CY3" s="91">
        <v>47604</v>
      </c>
      <c r="CZ3" s="91">
        <v>47635</v>
      </c>
      <c r="DA3" s="91">
        <v>47665</v>
      </c>
      <c r="DB3" s="91">
        <v>47696</v>
      </c>
      <c r="DC3" s="91">
        <v>47727</v>
      </c>
      <c r="DD3" s="91">
        <v>47757</v>
      </c>
      <c r="DE3" s="91">
        <v>47788</v>
      </c>
      <c r="DF3" s="91">
        <v>47818</v>
      </c>
      <c r="DG3" s="91">
        <v>47849</v>
      </c>
      <c r="DH3" s="91">
        <v>47880</v>
      </c>
      <c r="DI3" s="91">
        <v>47908</v>
      </c>
      <c r="DJ3" s="91">
        <v>47939</v>
      </c>
      <c r="DK3" s="91">
        <v>47969</v>
      </c>
      <c r="DL3" s="91">
        <v>48000</v>
      </c>
      <c r="DM3" s="91">
        <v>48030</v>
      </c>
      <c r="DN3" s="91">
        <v>48061</v>
      </c>
      <c r="DO3" s="91">
        <v>48092</v>
      </c>
      <c r="DP3" s="91">
        <v>48122</v>
      </c>
      <c r="DQ3" s="91">
        <v>48153</v>
      </c>
      <c r="DR3" s="93">
        <v>48183</v>
      </c>
      <c r="DS3" s="96"/>
      <c r="DT3" s="96"/>
      <c r="DU3" s="96"/>
      <c r="DV3" s="96"/>
      <c r="DW3" s="96"/>
      <c r="DX3" s="96"/>
      <c r="DY3" s="96"/>
      <c r="DZ3" s="96"/>
      <c r="EA3" s="96"/>
      <c r="EB3" s="96"/>
      <c r="EC3" s="96"/>
      <c r="ED3" s="96"/>
      <c r="EE3" s="96"/>
      <c r="EF3" s="96"/>
      <c r="EG3" s="96"/>
      <c r="EH3" s="96"/>
      <c r="EI3" s="96"/>
      <c r="EJ3" s="96"/>
      <c r="EK3" s="96"/>
      <c r="EL3" s="96"/>
      <c r="EM3" s="96"/>
      <c r="EN3" s="96"/>
      <c r="EO3" s="96"/>
      <c r="EP3" s="96"/>
      <c r="EQ3" s="96"/>
      <c r="ER3" s="96"/>
      <c r="ES3" s="96"/>
      <c r="ET3" s="96"/>
      <c r="EU3" s="96"/>
      <c r="EV3" s="96"/>
      <c r="EW3" s="96"/>
      <c r="EX3" s="96"/>
      <c r="EY3" s="96"/>
      <c r="EZ3" s="96"/>
      <c r="FA3" s="96"/>
      <c r="FB3" s="96"/>
      <c r="FC3" s="96"/>
      <c r="FD3" s="96"/>
      <c r="FE3" s="96"/>
      <c r="FF3" s="96"/>
      <c r="FG3" s="96"/>
      <c r="FH3" s="96"/>
      <c r="FI3" s="96"/>
      <c r="FJ3" s="96"/>
      <c r="FK3" s="96"/>
      <c r="FL3" s="96"/>
      <c r="FM3" s="96"/>
      <c r="FN3" s="96"/>
      <c r="FO3" s="96"/>
      <c r="FP3" s="96"/>
      <c r="FQ3" s="96"/>
      <c r="FR3" s="96"/>
      <c r="FS3" s="96"/>
      <c r="FT3" s="96"/>
      <c r="FU3" s="96"/>
      <c r="FV3" s="96"/>
      <c r="FW3" s="96"/>
      <c r="FX3" s="96"/>
      <c r="FY3" s="96"/>
      <c r="FZ3" s="96"/>
      <c r="GA3" s="96"/>
      <c r="GB3" s="96"/>
      <c r="GC3" s="96"/>
      <c r="GD3" s="96"/>
      <c r="GE3" s="96"/>
      <c r="GF3" s="96"/>
      <c r="GG3" s="96"/>
      <c r="GH3" s="96"/>
      <c r="GI3" s="96"/>
      <c r="GJ3" s="96"/>
      <c r="GK3" s="96"/>
      <c r="GL3" s="96"/>
      <c r="GM3" s="96"/>
      <c r="GN3" s="96"/>
      <c r="GO3" s="96"/>
      <c r="GP3" s="96"/>
    </row>
    <row r="4" spans="1:198" ht="15" thickBot="1" x14ac:dyDescent="0.35">
      <c r="C4" s="97">
        <v>1</v>
      </c>
      <c r="D4" s="98">
        <v>2</v>
      </c>
      <c r="E4" s="98">
        <v>3</v>
      </c>
      <c r="F4" s="98">
        <v>4</v>
      </c>
      <c r="G4" s="98">
        <v>5</v>
      </c>
      <c r="H4" s="98">
        <v>6</v>
      </c>
      <c r="I4" s="98">
        <v>7</v>
      </c>
      <c r="J4" s="98">
        <v>8</v>
      </c>
      <c r="K4" s="98">
        <v>9</v>
      </c>
      <c r="L4" s="98">
        <v>10</v>
      </c>
      <c r="M4" s="98">
        <v>11</v>
      </c>
      <c r="N4" s="99">
        <v>12</v>
      </c>
      <c r="O4" s="100">
        <v>13</v>
      </c>
      <c r="P4" s="101">
        <v>14</v>
      </c>
      <c r="Q4" s="101">
        <v>15</v>
      </c>
      <c r="R4" s="101">
        <v>16</v>
      </c>
      <c r="S4" s="101">
        <v>17</v>
      </c>
      <c r="T4" s="101">
        <v>18</v>
      </c>
      <c r="U4" s="101">
        <v>19</v>
      </c>
      <c r="V4" s="101">
        <v>20</v>
      </c>
      <c r="W4" s="101">
        <v>21</v>
      </c>
      <c r="X4" s="101">
        <v>22</v>
      </c>
      <c r="Y4" s="101">
        <v>23</v>
      </c>
      <c r="Z4" s="102">
        <v>24</v>
      </c>
      <c r="AA4" s="15">
        <v>25</v>
      </c>
      <c r="AB4" s="101">
        <v>26</v>
      </c>
      <c r="AC4" s="101">
        <v>27</v>
      </c>
      <c r="AD4" s="101">
        <v>28</v>
      </c>
      <c r="AE4" s="101">
        <v>29</v>
      </c>
      <c r="AF4" s="101">
        <v>30</v>
      </c>
      <c r="AG4" s="101">
        <v>31</v>
      </c>
      <c r="AH4" s="101">
        <v>32</v>
      </c>
      <c r="AI4" s="101">
        <v>33</v>
      </c>
      <c r="AJ4" s="101">
        <v>34</v>
      </c>
      <c r="AK4" s="101">
        <v>35</v>
      </c>
      <c r="AL4" s="101">
        <v>36</v>
      </c>
      <c r="AM4" s="101">
        <v>37</v>
      </c>
      <c r="AN4" s="101">
        <v>38</v>
      </c>
      <c r="AO4" s="101">
        <v>39</v>
      </c>
      <c r="AP4" s="101">
        <v>40</v>
      </c>
      <c r="AQ4" s="101">
        <v>41</v>
      </c>
      <c r="AR4" s="101">
        <v>42</v>
      </c>
      <c r="AS4" s="101">
        <v>43</v>
      </c>
      <c r="AT4" s="101">
        <v>44</v>
      </c>
      <c r="AU4" s="101">
        <v>45</v>
      </c>
      <c r="AV4" s="101">
        <v>46</v>
      </c>
      <c r="AW4" s="101">
        <v>47</v>
      </c>
      <c r="AX4" s="101">
        <v>48</v>
      </c>
      <c r="AY4" s="101">
        <v>49</v>
      </c>
      <c r="AZ4" s="101">
        <v>50</v>
      </c>
      <c r="BA4" s="101">
        <v>51</v>
      </c>
      <c r="BB4" s="101">
        <v>52</v>
      </c>
      <c r="BC4" s="101">
        <v>53</v>
      </c>
      <c r="BD4" s="101">
        <v>54</v>
      </c>
      <c r="BE4" s="101">
        <v>55</v>
      </c>
      <c r="BF4" s="101">
        <v>56</v>
      </c>
      <c r="BG4" s="101">
        <v>57</v>
      </c>
      <c r="BH4" s="101">
        <v>58</v>
      </c>
      <c r="BI4" s="101">
        <v>59</v>
      </c>
      <c r="BJ4" s="101">
        <v>60</v>
      </c>
      <c r="BK4" s="101">
        <v>61</v>
      </c>
      <c r="BL4" s="101">
        <v>62</v>
      </c>
      <c r="BM4" s="101">
        <v>63</v>
      </c>
      <c r="BN4" s="101">
        <v>64</v>
      </c>
      <c r="BO4" s="101">
        <v>65</v>
      </c>
      <c r="BP4" s="101">
        <v>66</v>
      </c>
      <c r="BQ4" s="101">
        <v>67</v>
      </c>
      <c r="BR4" s="101">
        <v>68</v>
      </c>
      <c r="BS4" s="101">
        <v>69</v>
      </c>
      <c r="BT4" s="101">
        <v>70</v>
      </c>
      <c r="BU4" s="101">
        <v>71</v>
      </c>
      <c r="BV4" s="101">
        <v>72</v>
      </c>
      <c r="BW4" s="101">
        <v>73</v>
      </c>
      <c r="BX4" s="101">
        <v>74</v>
      </c>
      <c r="BY4" s="101">
        <v>75</v>
      </c>
      <c r="BZ4" s="101">
        <v>76</v>
      </c>
      <c r="CA4" s="101">
        <v>77</v>
      </c>
      <c r="CB4" s="101">
        <v>78</v>
      </c>
      <c r="CC4" s="101">
        <v>79</v>
      </c>
      <c r="CD4" s="101">
        <v>80</v>
      </c>
      <c r="CE4" s="101">
        <v>81</v>
      </c>
      <c r="CF4" s="101">
        <v>82</v>
      </c>
      <c r="CG4" s="101">
        <v>83</v>
      </c>
      <c r="CH4" s="101">
        <v>84</v>
      </c>
      <c r="CI4" s="101">
        <v>85</v>
      </c>
      <c r="CJ4" s="101">
        <v>86</v>
      </c>
      <c r="CK4" s="101">
        <v>87</v>
      </c>
      <c r="CL4" s="101">
        <v>88</v>
      </c>
      <c r="CM4" s="101">
        <v>89</v>
      </c>
      <c r="CN4" s="101">
        <v>90</v>
      </c>
      <c r="CO4" s="101">
        <v>91</v>
      </c>
      <c r="CP4" s="101">
        <v>92</v>
      </c>
      <c r="CQ4" s="101">
        <v>93</v>
      </c>
      <c r="CR4" s="101">
        <v>94</v>
      </c>
      <c r="CS4" s="101">
        <v>95</v>
      </c>
      <c r="CT4" s="101">
        <v>96</v>
      </c>
      <c r="CU4" s="101">
        <v>97</v>
      </c>
      <c r="CV4" s="101">
        <v>98</v>
      </c>
      <c r="CW4" s="101">
        <v>99</v>
      </c>
      <c r="CX4" s="101">
        <v>100</v>
      </c>
      <c r="CY4" s="101">
        <v>101</v>
      </c>
      <c r="CZ4" s="101">
        <v>102</v>
      </c>
      <c r="DA4" s="101">
        <v>103</v>
      </c>
      <c r="DB4" s="101">
        <v>104</v>
      </c>
      <c r="DC4" s="101">
        <v>105</v>
      </c>
      <c r="DD4" s="101">
        <v>106</v>
      </c>
      <c r="DE4" s="101">
        <v>107</v>
      </c>
      <c r="DF4" s="101">
        <v>108</v>
      </c>
      <c r="DG4" s="101">
        <v>109</v>
      </c>
      <c r="DH4" s="101">
        <v>110</v>
      </c>
      <c r="DI4" s="101">
        <v>111</v>
      </c>
      <c r="DJ4" s="101">
        <v>112</v>
      </c>
      <c r="DK4" s="101">
        <v>113</v>
      </c>
      <c r="DL4" s="101">
        <v>114</v>
      </c>
      <c r="DM4" s="101">
        <v>115</v>
      </c>
      <c r="DN4" s="101">
        <v>116</v>
      </c>
      <c r="DO4" s="101">
        <v>117</v>
      </c>
      <c r="DP4" s="101">
        <v>118</v>
      </c>
      <c r="DQ4" s="101">
        <v>119</v>
      </c>
      <c r="DR4" s="102">
        <v>120</v>
      </c>
      <c r="DS4" s="96"/>
      <c r="DT4" s="96"/>
      <c r="DU4" s="96"/>
      <c r="DV4" s="96"/>
      <c r="DW4" s="96"/>
      <c r="DX4" s="96"/>
      <c r="DY4" s="96"/>
      <c r="DZ4" s="96"/>
      <c r="EA4" s="96"/>
      <c r="EB4" s="96"/>
      <c r="EC4" s="96"/>
      <c r="ED4" s="96"/>
      <c r="EE4" s="96"/>
      <c r="EF4" s="96"/>
      <c r="EG4" s="96"/>
      <c r="EH4" s="96"/>
      <c r="EI4" s="96"/>
      <c r="EJ4" s="96"/>
      <c r="EK4" s="96"/>
      <c r="EL4" s="96"/>
      <c r="EM4" s="96"/>
      <c r="EN4" s="96"/>
      <c r="EO4" s="96"/>
      <c r="EP4" s="96"/>
      <c r="EQ4" s="96"/>
      <c r="ER4" s="96"/>
      <c r="ES4" s="96"/>
      <c r="ET4" s="96"/>
      <c r="EU4" s="96"/>
      <c r="EV4" s="96"/>
      <c r="EW4" s="96"/>
      <c r="EX4" s="96"/>
      <c r="EY4" s="96"/>
      <c r="EZ4" s="96"/>
      <c r="FA4" s="96"/>
      <c r="FB4" s="96"/>
      <c r="FC4" s="96"/>
      <c r="FD4" s="96"/>
      <c r="FE4" s="96"/>
      <c r="FF4" s="96"/>
      <c r="FG4" s="96"/>
      <c r="FH4" s="96"/>
      <c r="FI4" s="96"/>
      <c r="FJ4" s="96"/>
      <c r="FK4" s="96"/>
      <c r="FL4" s="96"/>
      <c r="FM4" s="96"/>
      <c r="FN4" s="96"/>
      <c r="FO4" s="96"/>
      <c r="FP4" s="96"/>
      <c r="FQ4" s="96"/>
      <c r="FR4" s="96"/>
      <c r="FS4" s="96"/>
      <c r="FT4" s="96"/>
      <c r="FU4" s="96"/>
      <c r="FV4" s="96"/>
      <c r="FW4" s="96"/>
      <c r="FX4" s="96"/>
      <c r="FY4" s="96"/>
      <c r="FZ4" s="96"/>
      <c r="GA4" s="96"/>
      <c r="GB4" s="96"/>
      <c r="GC4" s="96"/>
      <c r="GD4" s="96"/>
      <c r="GE4" s="96"/>
      <c r="GF4" s="96"/>
      <c r="GG4" s="96"/>
      <c r="GH4" s="96"/>
      <c r="GI4" s="96"/>
      <c r="GJ4" s="96"/>
      <c r="GK4" s="96"/>
      <c r="GL4" s="96"/>
      <c r="GM4" s="96"/>
      <c r="GN4" s="96"/>
      <c r="GO4" s="96"/>
      <c r="GP4" s="96"/>
    </row>
    <row r="5" spans="1:198" x14ac:dyDescent="0.3">
      <c r="A5" s="415" t="s">
        <v>96</v>
      </c>
      <c r="B5" s="103" t="s">
        <v>97</v>
      </c>
      <c r="C5" s="104">
        <v>1650</v>
      </c>
      <c r="D5" s="105">
        <v>2700</v>
      </c>
      <c r="E5" s="105">
        <v>3200</v>
      </c>
      <c r="F5" s="105">
        <v>4000</v>
      </c>
      <c r="G5" s="105">
        <v>3750</v>
      </c>
      <c r="H5" s="105">
        <v>3450</v>
      </c>
      <c r="I5" s="105">
        <v>3800</v>
      </c>
      <c r="J5" s="105">
        <v>1300</v>
      </c>
      <c r="K5" s="105">
        <v>5000</v>
      </c>
      <c r="L5" s="105">
        <v>5200</v>
      </c>
      <c r="M5" s="105">
        <v>5200</v>
      </c>
      <c r="N5" s="106">
        <v>5200</v>
      </c>
      <c r="O5" s="107">
        <f>N5*(1+INPUT!$J$18)</f>
        <v>5241.4655302302999</v>
      </c>
      <c r="P5" s="105">
        <f>O5*(1+INPUT!$J$18)</f>
        <v>5283.2617124216149</v>
      </c>
      <c r="Q5" s="105">
        <f>P5*(1+INPUT!$J$18)</f>
        <v>5325.391183239115</v>
      </c>
      <c r="R5" s="105">
        <f>Q5*(1+INPUT!$J$18)</f>
        <v>5367.8566003731094</v>
      </c>
      <c r="S5" s="105">
        <f>R5*(1+INPUT!$J$18)</f>
        <v>5410.6606427067027</v>
      </c>
      <c r="T5" s="105">
        <f>S5*(1+INPUT!$J$18)</f>
        <v>5453.8060104847882</v>
      </c>
      <c r="U5" s="105">
        <f>T5*(1+INPUT!$J$18)</f>
        <v>5497.2954254843935</v>
      </c>
      <c r="V5" s="105">
        <f>U5*(1+INPUT!$J$18)</f>
        <v>5541.1316311863766</v>
      </c>
      <c r="W5" s="105">
        <f>V5*(1+INPUT!$J$18)</f>
        <v>5585.3173929484974</v>
      </c>
      <c r="X5" s="105">
        <f>W5*(1+INPUT!$J$18)</f>
        <v>5629.855498179867</v>
      </c>
      <c r="Y5" s="105">
        <f>X5*(1+INPUT!$J$18)</f>
        <v>5674.7487565167894</v>
      </c>
      <c r="Z5" s="108">
        <f>Y5*(1+INPUT!$J$18)</f>
        <v>5720.0000000000009</v>
      </c>
      <c r="AA5" s="104">
        <f>Z5*(1+INPUT!$J$18)</f>
        <v>5765.6120832533306</v>
      </c>
      <c r="AB5" s="105">
        <f>AA5*(1+INPUT!$J$18)</f>
        <v>5811.5878836637767</v>
      </c>
      <c r="AC5" s="105">
        <f>AB5*(1+INPUT!$J$18)</f>
        <v>5857.9303015630276</v>
      </c>
      <c r="AD5" s="105">
        <f>AC5*(1+INPUT!$J$18)</f>
        <v>5904.6422604104218</v>
      </c>
      <c r="AE5" s="105">
        <f>AD5*(1+INPUT!$J$18)</f>
        <v>5951.7267069773743</v>
      </c>
      <c r="AF5" s="105">
        <f>AE5*(1+INPUT!$J$18)</f>
        <v>5999.1866115332687</v>
      </c>
      <c r="AG5" s="105">
        <f>AF5*(1+INPUT!$J$18)</f>
        <v>6047.0249680328343</v>
      </c>
      <c r="AH5" s="105">
        <f>AG5*(1+INPUT!$J$18)</f>
        <v>6095.2447943050156</v>
      </c>
      <c r="AI5" s="105">
        <f>AH5*(1+INPUT!$J$18)</f>
        <v>6143.8491322433483</v>
      </c>
      <c r="AJ5" s="105">
        <f>AI5*(1+INPUT!$J$18)</f>
        <v>6192.8410479978556</v>
      </c>
      <c r="AK5" s="105">
        <f>AJ5*(1+INPUT!$J$18)</f>
        <v>6242.2236321684704</v>
      </c>
      <c r="AL5" s="105">
        <f>AK5*(1+INPUT!$J$18)</f>
        <v>6292.0000000000036</v>
      </c>
      <c r="AM5" s="105">
        <f>AL5*(1+INPUT!$J$18)</f>
        <v>6342.1732915786661</v>
      </c>
      <c r="AN5" s="105">
        <f>AM5*(1+INPUT!$J$18)</f>
        <v>6392.7466720301572</v>
      </c>
      <c r="AO5" s="105">
        <f>AN5*(1+INPUT!$J$18)</f>
        <v>6443.7233317193331</v>
      </c>
      <c r="AP5" s="105">
        <f>AO5*(1+INPUT!$J$18)</f>
        <v>6495.1064864514665</v>
      </c>
      <c r="AQ5" s="105">
        <f>AP5*(1+INPUT!$J$18)</f>
        <v>6546.899377675114</v>
      </c>
      <c r="AR5" s="105">
        <f>AQ5*(1+INPUT!$J$18)</f>
        <v>6599.1052726865983</v>
      </c>
      <c r="AS5" s="105">
        <f>AR5*(1+INPUT!$J$18)</f>
        <v>6651.7274648361208</v>
      </c>
      <c r="AT5" s="105">
        <f>AS5*(1+INPUT!$J$18)</f>
        <v>6704.7692737355201</v>
      </c>
      <c r="AU5" s="105">
        <f>AT5*(1+INPUT!$J$18)</f>
        <v>6758.234045467686</v>
      </c>
      <c r="AV5" s="105">
        <f>AU5*(1+INPUT!$J$18)</f>
        <v>6812.1251527976438</v>
      </c>
      <c r="AW5" s="105">
        <f>AV5*(1+INPUT!$J$18)</f>
        <v>6866.4459953853193</v>
      </c>
      <c r="AX5" s="105">
        <f>AW5*(1+INPUT!$J$18)</f>
        <v>6921.2000000000053</v>
      </c>
      <c r="AY5" s="105">
        <f>AX5*(1+INPUT!$J$18)</f>
        <v>6976.3906207365344</v>
      </c>
      <c r="AZ5" s="105">
        <f>AY5*(1+INPUT!$J$18)</f>
        <v>7032.0213392331743</v>
      </c>
      <c r="BA5" s="105">
        <f>AZ5*(1+INPUT!$J$18)</f>
        <v>7088.0956648912679</v>
      </c>
      <c r="BB5" s="105">
        <f>BA5*(1+INPUT!$J$18)</f>
        <v>7144.6171350966151</v>
      </c>
      <c r="BC5" s="105">
        <f>BB5*(1+INPUT!$J$18)</f>
        <v>7201.5893154426276</v>
      </c>
      <c r="BD5" s="105">
        <f>BC5*(1+INPUT!$J$18)</f>
        <v>7259.0157999552603</v>
      </c>
      <c r="BE5" s="105">
        <f>BD5*(1+INPUT!$J$18)</f>
        <v>7316.9002113197348</v>
      </c>
      <c r="BF5" s="105">
        <f>BE5*(1+INPUT!$J$18)</f>
        <v>7375.2462011090738</v>
      </c>
      <c r="BG5" s="105">
        <f>BF5*(1+INPUT!$J$18)</f>
        <v>7434.0574500144567</v>
      </c>
      <c r="BH5" s="105">
        <f>BG5*(1+INPUT!$J$18)</f>
        <v>7493.3376680774099</v>
      </c>
      <c r="BI5" s="105">
        <f>BH5*(1+INPUT!$J$18)</f>
        <v>7553.0905949238531</v>
      </c>
      <c r="BJ5" s="105">
        <f>BI5*(1+INPUT!$J$18)</f>
        <v>7613.3200000000079</v>
      </c>
      <c r="BK5" s="105">
        <f>BJ5*(1+INPUT!$J$18)</f>
        <v>7674.0296828101891</v>
      </c>
      <c r="BL5" s="105">
        <f>BK5*(1+INPUT!$J$18)</f>
        <v>7735.2234731564931</v>
      </c>
      <c r="BM5" s="105">
        <f>BL5*(1+INPUT!$J$18)</f>
        <v>7796.9052313803959</v>
      </c>
      <c r="BN5" s="105">
        <f>BM5*(1+INPUT!$J$18)</f>
        <v>7859.0788486062775</v>
      </c>
      <c r="BO5" s="105">
        <f>BN5*(1+INPUT!$J$18)</f>
        <v>7921.748246986891</v>
      </c>
      <c r="BP5" s="105">
        <f>BO5*(1+INPUT!$J$18)</f>
        <v>7984.9173799507871</v>
      </c>
      <c r="BQ5" s="105">
        <f>BP5*(1+INPUT!$J$18)</f>
        <v>8048.5902324517092</v>
      </c>
      <c r="BR5" s="105">
        <f>BQ5*(1+INPUT!$J$18)</f>
        <v>8112.7708212199823</v>
      </c>
      <c r="BS5" s="105">
        <f>BR5*(1+INPUT!$J$18)</f>
        <v>8177.4631950159037</v>
      </c>
      <c r="BT5" s="105">
        <f>BS5*(1+INPUT!$J$18)</f>
        <v>8242.6714348851528</v>
      </c>
      <c r="BU5" s="105">
        <f>BT5*(1+INPUT!$J$18)</f>
        <v>8308.3996544162401</v>
      </c>
      <c r="BV5" s="105">
        <f>BU5*(1+INPUT!$J$18)</f>
        <v>8374.652000000011</v>
      </c>
      <c r="BW5" s="105">
        <f t="shared" ref="BW5:BW6" si="0">BV5*(1+0%)</f>
        <v>8374.652000000011</v>
      </c>
      <c r="BX5" s="105">
        <f>BW5</f>
        <v>8374.652000000011</v>
      </c>
      <c r="BY5" s="105">
        <f t="shared" ref="BY5:DR5" si="1">BX5</f>
        <v>8374.652000000011</v>
      </c>
      <c r="BZ5" s="105">
        <f t="shared" si="1"/>
        <v>8374.652000000011</v>
      </c>
      <c r="CA5" s="105">
        <f t="shared" si="1"/>
        <v>8374.652000000011</v>
      </c>
      <c r="CB5" s="105">
        <f t="shared" si="1"/>
        <v>8374.652000000011</v>
      </c>
      <c r="CC5" s="105">
        <f t="shared" si="1"/>
        <v>8374.652000000011</v>
      </c>
      <c r="CD5" s="105">
        <f t="shared" si="1"/>
        <v>8374.652000000011</v>
      </c>
      <c r="CE5" s="105">
        <f t="shared" si="1"/>
        <v>8374.652000000011</v>
      </c>
      <c r="CF5" s="105">
        <f t="shared" si="1"/>
        <v>8374.652000000011</v>
      </c>
      <c r="CG5" s="105">
        <f t="shared" si="1"/>
        <v>8374.652000000011</v>
      </c>
      <c r="CH5" s="105">
        <f t="shared" si="1"/>
        <v>8374.652000000011</v>
      </c>
      <c r="CI5" s="105">
        <f t="shared" si="1"/>
        <v>8374.652000000011</v>
      </c>
      <c r="CJ5" s="105">
        <f t="shared" si="1"/>
        <v>8374.652000000011</v>
      </c>
      <c r="CK5" s="105">
        <f t="shared" si="1"/>
        <v>8374.652000000011</v>
      </c>
      <c r="CL5" s="105">
        <f t="shared" si="1"/>
        <v>8374.652000000011</v>
      </c>
      <c r="CM5" s="105">
        <f t="shared" si="1"/>
        <v>8374.652000000011</v>
      </c>
      <c r="CN5" s="105">
        <f t="shared" si="1"/>
        <v>8374.652000000011</v>
      </c>
      <c r="CO5" s="105">
        <f t="shared" si="1"/>
        <v>8374.652000000011</v>
      </c>
      <c r="CP5" s="105">
        <f t="shared" si="1"/>
        <v>8374.652000000011</v>
      </c>
      <c r="CQ5" s="105">
        <f t="shared" si="1"/>
        <v>8374.652000000011</v>
      </c>
      <c r="CR5" s="105">
        <f t="shared" si="1"/>
        <v>8374.652000000011</v>
      </c>
      <c r="CS5" s="105">
        <f t="shared" si="1"/>
        <v>8374.652000000011</v>
      </c>
      <c r="CT5" s="105">
        <f t="shared" si="1"/>
        <v>8374.652000000011</v>
      </c>
      <c r="CU5" s="105">
        <f t="shared" si="1"/>
        <v>8374.652000000011</v>
      </c>
      <c r="CV5" s="105">
        <f t="shared" si="1"/>
        <v>8374.652000000011</v>
      </c>
      <c r="CW5" s="105">
        <f t="shared" si="1"/>
        <v>8374.652000000011</v>
      </c>
      <c r="CX5" s="105">
        <f t="shared" si="1"/>
        <v>8374.652000000011</v>
      </c>
      <c r="CY5" s="105">
        <f t="shared" si="1"/>
        <v>8374.652000000011</v>
      </c>
      <c r="CZ5" s="105">
        <f t="shared" si="1"/>
        <v>8374.652000000011</v>
      </c>
      <c r="DA5" s="105">
        <f t="shared" si="1"/>
        <v>8374.652000000011</v>
      </c>
      <c r="DB5" s="105">
        <f t="shared" si="1"/>
        <v>8374.652000000011</v>
      </c>
      <c r="DC5" s="105">
        <f t="shared" si="1"/>
        <v>8374.652000000011</v>
      </c>
      <c r="DD5" s="105">
        <f t="shared" si="1"/>
        <v>8374.652000000011</v>
      </c>
      <c r="DE5" s="105">
        <f t="shared" si="1"/>
        <v>8374.652000000011</v>
      </c>
      <c r="DF5" s="105">
        <f t="shared" si="1"/>
        <v>8374.652000000011</v>
      </c>
      <c r="DG5" s="105">
        <f t="shared" si="1"/>
        <v>8374.652000000011</v>
      </c>
      <c r="DH5" s="105">
        <f t="shared" si="1"/>
        <v>8374.652000000011</v>
      </c>
      <c r="DI5" s="105">
        <f t="shared" si="1"/>
        <v>8374.652000000011</v>
      </c>
      <c r="DJ5" s="105">
        <f t="shared" si="1"/>
        <v>8374.652000000011</v>
      </c>
      <c r="DK5" s="105">
        <f t="shared" si="1"/>
        <v>8374.652000000011</v>
      </c>
      <c r="DL5" s="105">
        <f t="shared" si="1"/>
        <v>8374.652000000011</v>
      </c>
      <c r="DM5" s="105">
        <f t="shared" si="1"/>
        <v>8374.652000000011</v>
      </c>
      <c r="DN5" s="105">
        <f t="shared" si="1"/>
        <v>8374.652000000011</v>
      </c>
      <c r="DO5" s="105">
        <f t="shared" si="1"/>
        <v>8374.652000000011</v>
      </c>
      <c r="DP5" s="105">
        <f t="shared" si="1"/>
        <v>8374.652000000011</v>
      </c>
      <c r="DQ5" s="105">
        <f t="shared" si="1"/>
        <v>8374.652000000011</v>
      </c>
      <c r="DR5" s="105">
        <f t="shared" si="1"/>
        <v>8374.652000000011</v>
      </c>
    </row>
    <row r="6" spans="1:198" x14ac:dyDescent="0.3">
      <c r="A6" s="416"/>
      <c r="B6" s="109" t="s">
        <v>98</v>
      </c>
      <c r="C6" s="104">
        <v>319</v>
      </c>
      <c r="D6" s="104">
        <v>647</v>
      </c>
      <c r="E6" s="104">
        <v>488</v>
      </c>
      <c r="F6" s="104">
        <v>1692</v>
      </c>
      <c r="G6" s="104">
        <v>2360</v>
      </c>
      <c r="H6" s="104">
        <v>3784</v>
      </c>
      <c r="I6" s="104">
        <v>2518</v>
      </c>
      <c r="J6" s="104">
        <v>404</v>
      </c>
      <c r="K6" s="104">
        <v>3416</v>
      </c>
      <c r="L6" s="104">
        <v>3930</v>
      </c>
      <c r="M6" s="104">
        <v>3930</v>
      </c>
      <c r="N6" s="110">
        <v>3930</v>
      </c>
      <c r="O6" s="107">
        <f>N6*(1+INPUT!$J$19)</f>
        <v>3961.3383718855916</v>
      </c>
      <c r="P6" s="104">
        <f>O6*(1+INPUT!$J$19)</f>
        <v>3992.9266403494125</v>
      </c>
      <c r="Q6" s="104">
        <f>P6*(1+INPUT!$J$19)</f>
        <v>4024.7667981018699</v>
      </c>
      <c r="R6" s="104">
        <f>Q6*(1+INPUT!$J$19)</f>
        <v>4056.8608537435234</v>
      </c>
      <c r="S6" s="104">
        <f>R6*(1+INPUT!$J$19)</f>
        <v>4089.2108318917967</v>
      </c>
      <c r="T6" s="104">
        <f>S6*(1+INPUT!$J$19)</f>
        <v>4121.8187733086961</v>
      </c>
      <c r="U6" s="104">
        <f>T6*(1+INPUT!$J$19)</f>
        <v>4154.6867350295515</v>
      </c>
      <c r="V6" s="104">
        <f>U6*(1+INPUT!$J$19)</f>
        <v>4187.8167904927805</v>
      </c>
      <c r="W6" s="104">
        <f>V6*(1+INPUT!$J$19)</f>
        <v>4221.2110296706906</v>
      </c>
      <c r="X6" s="104">
        <f>W6*(1+INPUT!$J$19)</f>
        <v>4254.8715592013223</v>
      </c>
      <c r="Y6" s="104">
        <f>X6*(1+INPUT!$J$19)</f>
        <v>4288.8005025213424</v>
      </c>
      <c r="Z6" s="111">
        <f>Y6*(1+INPUT!$J$19)</f>
        <v>4323.0000000000009</v>
      </c>
      <c r="AA6" s="104">
        <f>Z6*(1+INPUT!$J$19)</f>
        <v>4357.4722090741516</v>
      </c>
      <c r="AB6" s="104">
        <f>AA6*(1+INPUT!$J$19)</f>
        <v>4392.2193043843545</v>
      </c>
      <c r="AC6" s="104">
        <f>AB6*(1+INPUT!$J$19)</f>
        <v>4427.2434779120576</v>
      </c>
      <c r="AD6" s="104">
        <f>AC6*(1+INPUT!$J$19)</f>
        <v>4462.5469391178767</v>
      </c>
      <c r="AE6" s="104">
        <f>AD6*(1+INPUT!$J$19)</f>
        <v>4498.1319150809777</v>
      </c>
      <c r="AF6" s="104">
        <f>AE6*(1+INPUT!$J$19)</f>
        <v>4534.0006506395675</v>
      </c>
      <c r="AG6" s="104">
        <f>AF6*(1+INPUT!$J$19)</f>
        <v>4570.1554085325088</v>
      </c>
      <c r="AH6" s="104">
        <f>AG6*(1+INPUT!$J$19)</f>
        <v>4606.5984695420611</v>
      </c>
      <c r="AI6" s="104">
        <f>AH6*(1+INPUT!$J$19)</f>
        <v>4643.3321326377627</v>
      </c>
      <c r="AJ6" s="104">
        <f>AI6*(1+INPUT!$J$19)</f>
        <v>4680.3587151214579</v>
      </c>
      <c r="AK6" s="104">
        <f>AJ6*(1+INPUT!$J$19)</f>
        <v>4717.6805527734796</v>
      </c>
      <c r="AL6" s="104">
        <f>AK6*(1+INPUT!$J$19)</f>
        <v>4755.3000000000038</v>
      </c>
      <c r="AM6" s="104">
        <f>AL6*(1+INPUT!$J$19)</f>
        <v>4793.2194299815701</v>
      </c>
      <c r="AN6" s="104">
        <f>AM6*(1+INPUT!$J$19)</f>
        <v>4831.4412348227934</v>
      </c>
      <c r="AO6" s="104">
        <f>AN6*(1+INPUT!$J$19)</f>
        <v>4869.9678257032665</v>
      </c>
      <c r="AP6" s="104">
        <f>AO6*(1+INPUT!$J$19)</f>
        <v>4908.8016330296678</v>
      </c>
      <c r="AQ6" s="104">
        <f>AP6*(1+INPUT!$J$19)</f>
        <v>4947.945106589078</v>
      </c>
      <c r="AR6" s="104">
        <f>AQ6*(1+INPUT!$J$19)</f>
        <v>4987.4007157035267</v>
      </c>
      <c r="AS6" s="104">
        <f>AR6*(1+INPUT!$J$19)</f>
        <v>5027.1709493857616</v>
      </c>
      <c r="AT6" s="104">
        <f>AS6*(1+INPUT!$J$19)</f>
        <v>5067.2583164962689</v>
      </c>
      <c r="AU6" s="104">
        <f>AT6*(1+INPUT!$J$19)</f>
        <v>5107.6653459015406</v>
      </c>
      <c r="AV6" s="104">
        <f>AU6*(1+INPUT!$J$19)</f>
        <v>5148.3945866336044</v>
      </c>
      <c r="AW6" s="104">
        <f>AV6*(1+INPUT!$J$19)</f>
        <v>5189.4486080508286</v>
      </c>
      <c r="AX6" s="104">
        <f>AW6*(1+INPUT!$J$19)</f>
        <v>5230.8300000000054</v>
      </c>
      <c r="AY6" s="104">
        <f>AX6*(1+INPUT!$J$19)</f>
        <v>5272.5413729797283</v>
      </c>
      <c r="AZ6" s="104">
        <f>AY6*(1+INPUT!$J$19)</f>
        <v>5314.5853583050739</v>
      </c>
      <c r="BA6" s="104">
        <f>AZ6*(1+INPUT!$J$19)</f>
        <v>5356.9646082735944</v>
      </c>
      <c r="BB6" s="104">
        <f>BA6*(1+INPUT!$J$19)</f>
        <v>5399.6817963326357</v>
      </c>
      <c r="BC6" s="104">
        <f>BB6*(1+INPUT!$J$19)</f>
        <v>5442.7396172479876</v>
      </c>
      <c r="BD6" s="104">
        <f>BC6*(1+INPUT!$J$19)</f>
        <v>5486.140787273881</v>
      </c>
      <c r="BE6" s="104">
        <f>BD6*(1+INPUT!$J$19)</f>
        <v>5529.8880443243397</v>
      </c>
      <c r="BF6" s="104">
        <f>BE6*(1+INPUT!$J$19)</f>
        <v>5573.984148145898</v>
      </c>
      <c r="BG6" s="104">
        <f>BF6*(1+INPUT!$J$19)</f>
        <v>5618.4318804916966</v>
      </c>
      <c r="BH6" s="104">
        <f>BG6*(1+INPUT!$J$19)</f>
        <v>5663.2340452969675</v>
      </c>
      <c r="BI6" s="104">
        <f>BH6*(1+INPUT!$J$19)</f>
        <v>5708.3934688559139</v>
      </c>
      <c r="BJ6" s="104">
        <f>BI6*(1+INPUT!$J$19)</f>
        <v>5753.9130000000077</v>
      </c>
      <c r="BK6" s="104">
        <f>BJ6*(1+INPUT!$J$19)</f>
        <v>5799.7955102777023</v>
      </c>
      <c r="BL6" s="104">
        <f>BK6*(1+INPUT!$J$19)</f>
        <v>5846.0438941355824</v>
      </c>
      <c r="BM6" s="104">
        <f>BL6*(1+INPUT!$J$19)</f>
        <v>5892.6610691009546</v>
      </c>
      <c r="BN6" s="104">
        <f>BM6*(1+INPUT!$J$19)</f>
        <v>5939.6499759659</v>
      </c>
      <c r="BO6" s="104">
        <f>BN6*(1+INPUT!$J$19)</f>
        <v>5987.0135789727874</v>
      </c>
      <c r="BP6" s="104">
        <f>BO6*(1+INPUT!$J$19)</f>
        <v>6034.7548660012699</v>
      </c>
      <c r="BQ6" s="104">
        <f>BP6*(1+INPUT!$J$19)</f>
        <v>6082.8768487567741</v>
      </c>
      <c r="BR6" s="104">
        <f>BQ6*(1+INPUT!$J$19)</f>
        <v>6131.382562960488</v>
      </c>
      <c r="BS6" s="104">
        <f>BR6*(1+INPUT!$J$19)</f>
        <v>6180.2750685408664</v>
      </c>
      <c r="BT6" s="104">
        <f>BS6*(1+INPUT!$J$19)</f>
        <v>6229.5574498266642</v>
      </c>
      <c r="BU6" s="104">
        <f>BT6*(1+INPUT!$J$19)</f>
        <v>6279.2328157415059</v>
      </c>
      <c r="BV6" s="104">
        <f>BU6*(1+INPUT!$J$19)</f>
        <v>6329.3043000000098</v>
      </c>
      <c r="BW6" s="104">
        <f t="shared" si="0"/>
        <v>6329.3043000000098</v>
      </c>
      <c r="BX6" s="104">
        <f t="shared" ref="BX6:DR6" si="2">BW6</f>
        <v>6329.3043000000098</v>
      </c>
      <c r="BY6" s="104">
        <f t="shared" si="2"/>
        <v>6329.3043000000098</v>
      </c>
      <c r="BZ6" s="104">
        <f t="shared" si="2"/>
        <v>6329.3043000000098</v>
      </c>
      <c r="CA6" s="104">
        <f t="shared" si="2"/>
        <v>6329.3043000000098</v>
      </c>
      <c r="CB6" s="104">
        <f t="shared" si="2"/>
        <v>6329.3043000000098</v>
      </c>
      <c r="CC6" s="104">
        <f t="shared" si="2"/>
        <v>6329.3043000000098</v>
      </c>
      <c r="CD6" s="104">
        <f t="shared" si="2"/>
        <v>6329.3043000000098</v>
      </c>
      <c r="CE6" s="104">
        <f t="shared" si="2"/>
        <v>6329.3043000000098</v>
      </c>
      <c r="CF6" s="104">
        <f t="shared" si="2"/>
        <v>6329.3043000000098</v>
      </c>
      <c r="CG6" s="104">
        <f t="shared" si="2"/>
        <v>6329.3043000000098</v>
      </c>
      <c r="CH6" s="104">
        <f t="shared" si="2"/>
        <v>6329.3043000000098</v>
      </c>
      <c r="CI6" s="104">
        <f t="shared" si="2"/>
        <v>6329.3043000000098</v>
      </c>
      <c r="CJ6" s="104">
        <f t="shared" si="2"/>
        <v>6329.3043000000098</v>
      </c>
      <c r="CK6" s="104">
        <f t="shared" si="2"/>
        <v>6329.3043000000098</v>
      </c>
      <c r="CL6" s="104">
        <f t="shared" si="2"/>
        <v>6329.3043000000098</v>
      </c>
      <c r="CM6" s="104">
        <f t="shared" si="2"/>
        <v>6329.3043000000098</v>
      </c>
      <c r="CN6" s="104">
        <f t="shared" si="2"/>
        <v>6329.3043000000098</v>
      </c>
      <c r="CO6" s="104">
        <f t="shared" si="2"/>
        <v>6329.3043000000098</v>
      </c>
      <c r="CP6" s="104">
        <f t="shared" si="2"/>
        <v>6329.3043000000098</v>
      </c>
      <c r="CQ6" s="104">
        <f t="shared" si="2"/>
        <v>6329.3043000000098</v>
      </c>
      <c r="CR6" s="104">
        <f t="shared" si="2"/>
        <v>6329.3043000000098</v>
      </c>
      <c r="CS6" s="104">
        <f t="shared" si="2"/>
        <v>6329.3043000000098</v>
      </c>
      <c r="CT6" s="104">
        <f t="shared" si="2"/>
        <v>6329.3043000000098</v>
      </c>
      <c r="CU6" s="104">
        <f t="shared" si="2"/>
        <v>6329.3043000000098</v>
      </c>
      <c r="CV6" s="104">
        <f t="shared" si="2"/>
        <v>6329.3043000000098</v>
      </c>
      <c r="CW6" s="104">
        <f t="shared" si="2"/>
        <v>6329.3043000000098</v>
      </c>
      <c r="CX6" s="104">
        <f t="shared" si="2"/>
        <v>6329.3043000000098</v>
      </c>
      <c r="CY6" s="104">
        <f t="shared" si="2"/>
        <v>6329.3043000000098</v>
      </c>
      <c r="CZ6" s="104">
        <f t="shared" si="2"/>
        <v>6329.3043000000098</v>
      </c>
      <c r="DA6" s="104">
        <f t="shared" si="2"/>
        <v>6329.3043000000098</v>
      </c>
      <c r="DB6" s="104">
        <f t="shared" si="2"/>
        <v>6329.3043000000098</v>
      </c>
      <c r="DC6" s="104">
        <f t="shared" si="2"/>
        <v>6329.3043000000098</v>
      </c>
      <c r="DD6" s="104">
        <f t="shared" si="2"/>
        <v>6329.3043000000098</v>
      </c>
      <c r="DE6" s="104">
        <f t="shared" si="2"/>
        <v>6329.3043000000098</v>
      </c>
      <c r="DF6" s="104">
        <f t="shared" si="2"/>
        <v>6329.3043000000098</v>
      </c>
      <c r="DG6" s="104">
        <f t="shared" si="2"/>
        <v>6329.3043000000098</v>
      </c>
      <c r="DH6" s="104">
        <f t="shared" si="2"/>
        <v>6329.3043000000098</v>
      </c>
      <c r="DI6" s="104">
        <f t="shared" si="2"/>
        <v>6329.3043000000098</v>
      </c>
      <c r="DJ6" s="104">
        <f t="shared" si="2"/>
        <v>6329.3043000000098</v>
      </c>
      <c r="DK6" s="104">
        <f t="shared" si="2"/>
        <v>6329.3043000000098</v>
      </c>
      <c r="DL6" s="104">
        <f t="shared" si="2"/>
        <v>6329.3043000000098</v>
      </c>
      <c r="DM6" s="104">
        <f t="shared" si="2"/>
        <v>6329.3043000000098</v>
      </c>
      <c r="DN6" s="104">
        <f t="shared" si="2"/>
        <v>6329.3043000000098</v>
      </c>
      <c r="DO6" s="104">
        <f t="shared" si="2"/>
        <v>6329.3043000000098</v>
      </c>
      <c r="DP6" s="104">
        <f t="shared" si="2"/>
        <v>6329.3043000000098</v>
      </c>
      <c r="DQ6" s="104">
        <f t="shared" si="2"/>
        <v>6329.3043000000098</v>
      </c>
      <c r="DR6" s="104">
        <f t="shared" si="2"/>
        <v>6329.3043000000098</v>
      </c>
    </row>
    <row r="7" spans="1:198" x14ac:dyDescent="0.3">
      <c r="A7" s="416"/>
      <c r="B7" s="109" t="s">
        <v>99</v>
      </c>
      <c r="C7" s="112">
        <v>697</v>
      </c>
      <c r="D7" s="112">
        <v>1279</v>
      </c>
      <c r="E7" s="112">
        <v>1281</v>
      </c>
      <c r="F7" s="112">
        <v>1177</v>
      </c>
      <c r="G7" s="112">
        <v>1015</v>
      </c>
      <c r="H7" s="112">
        <v>1247</v>
      </c>
      <c r="I7" s="112">
        <v>1393</v>
      </c>
      <c r="J7" s="112">
        <v>350</v>
      </c>
      <c r="K7" s="112">
        <v>2954</v>
      </c>
      <c r="L7" s="112">
        <v>1266</v>
      </c>
      <c r="M7" s="112">
        <v>1266</v>
      </c>
      <c r="N7" s="113">
        <v>1266</v>
      </c>
      <c r="O7" s="107">
        <f>N7*(1+INPUT!$J$20)</f>
        <v>1262.9778950172681</v>
      </c>
      <c r="P7" s="107">
        <f>O7*(1+INPUT!$J$20)</f>
        <v>1259.9630041881908</v>
      </c>
      <c r="Q7" s="107">
        <f>P7*(1+INPUT!$J$20)</f>
        <v>1256.9553102916545</v>
      </c>
      <c r="R7" s="107">
        <f>Q7*(1+INPUT!$J$20)</f>
        <v>1253.9547961476549</v>
      </c>
      <c r="S7" s="107">
        <f>R7*(1+INPUT!$J$20)</f>
        <v>1250.9614446171981</v>
      </c>
      <c r="T7" s="107">
        <f>S7*(1+INPUT!$J$20)</f>
        <v>1247.9752386022037</v>
      </c>
      <c r="U7" s="107">
        <f>T7*(1+INPUT!$J$20)</f>
        <v>1244.9961610454061</v>
      </c>
      <c r="V7" s="107">
        <f>U7*(1+INPUT!$J$20)</f>
        <v>1242.0241949302581</v>
      </c>
      <c r="W7" s="107">
        <f>V7*(1+INPUT!$J$20)</f>
        <v>1239.059323280833</v>
      </c>
      <c r="X7" s="107">
        <f>W7*(1+INPUT!$J$20)</f>
        <v>1236.1015291617277</v>
      </c>
      <c r="Y7" s="107">
        <f>X7*(1+INPUT!$J$20)</f>
        <v>1233.1507956779662</v>
      </c>
      <c r="Z7" s="114">
        <f>Y7*(1+INPUT!$J$20)</f>
        <v>1230.207105974903</v>
      </c>
      <c r="AA7" s="104">
        <f>Z7*(1+INPUT!$J$20)</f>
        <v>1227.2704432381267</v>
      </c>
      <c r="AB7" s="107">
        <f>AA7*(1+INPUT!$J$20)</f>
        <v>1224.3407906933642</v>
      </c>
      <c r="AC7" s="107">
        <f>AB7*(1+INPUT!$J$20)</f>
        <v>1221.4181316063846</v>
      </c>
      <c r="AD7" s="107">
        <f>AC7*(1+INPUT!$J$20)</f>
        <v>1218.5024492829039</v>
      </c>
      <c r="AE7" s="107">
        <f>AD7*(1+INPUT!$J$20)</f>
        <v>1215.5937270684892</v>
      </c>
      <c r="AF7" s="107">
        <f>AE7*(1+INPUT!$J$20)</f>
        <v>1212.6919483484646</v>
      </c>
      <c r="AG7" s="107">
        <f>AF7*(1+INPUT!$J$20)</f>
        <v>1209.7970965478148</v>
      </c>
      <c r="AH7" s="107">
        <f>AG7*(1+INPUT!$J$20)</f>
        <v>1206.9091551310914</v>
      </c>
      <c r="AI7" s="107">
        <f>AH7*(1+INPUT!$J$20)</f>
        <v>1204.0281076023186</v>
      </c>
      <c r="AJ7" s="107">
        <f>AI7*(1+INPUT!$J$20)</f>
        <v>1201.1539375048983</v>
      </c>
      <c r="AK7" s="107">
        <f>AJ7*(1+INPUT!$J$20)</f>
        <v>1198.2866284215163</v>
      </c>
      <c r="AL7" s="107">
        <f>AK7*(1+INPUT!$J$20)</f>
        <v>1195.4261639740489</v>
      </c>
      <c r="AM7" s="107">
        <f>AL7*(1+INPUT!$J$20)</f>
        <v>1192.572527823469</v>
      </c>
      <c r="AN7" s="107">
        <f>AM7*(1+INPUT!$J$20)</f>
        <v>1189.7257036697531</v>
      </c>
      <c r="AO7" s="107">
        <f>AN7*(1+INPUT!$J$20)</f>
        <v>1186.8856752517875</v>
      </c>
      <c r="AP7" s="107">
        <f>AO7*(1+INPUT!$J$20)</f>
        <v>1184.052426347276</v>
      </c>
      <c r="AQ7" s="107">
        <f>AP7*(1+INPUT!$J$20)</f>
        <v>1181.2259407726474</v>
      </c>
      <c r="AR7" s="107">
        <f>AQ7*(1+INPUT!$J$20)</f>
        <v>1178.4062023829624</v>
      </c>
      <c r="AS7" s="107">
        <f>AR7*(1+INPUT!$J$20)</f>
        <v>1175.593195071822</v>
      </c>
      <c r="AT7" s="107">
        <f>AS7*(1+INPUT!$J$20)</f>
        <v>1172.7869027712752</v>
      </c>
      <c r="AU7" s="107">
        <f>AT7*(1+INPUT!$J$20)</f>
        <v>1169.9873094517272</v>
      </c>
      <c r="AV7" s="107">
        <f>AU7*(1+INPUT!$J$20)</f>
        <v>1167.1943991218479</v>
      </c>
      <c r="AW7" s="107">
        <f>AV7*(1+INPUT!$J$20)</f>
        <v>1164.4081558284809</v>
      </c>
      <c r="AX7" s="107">
        <f>AW7*(1+INPUT!$J$20)</f>
        <v>1161.6285636565513</v>
      </c>
      <c r="AY7" s="107">
        <f>AX7*(1+INPUT!$J$20)</f>
        <v>1158.8556067289762</v>
      </c>
      <c r="AZ7" s="107">
        <f>AY7*(1+INPUT!$J$20)</f>
        <v>1156.0892692065731</v>
      </c>
      <c r="BA7" s="107">
        <f>AZ7*(1+INPUT!$J$20)</f>
        <v>1153.3295352879697</v>
      </c>
      <c r="BB7" s="107">
        <f>BA7*(1+INPUT!$J$20)</f>
        <v>1150.5763892095135</v>
      </c>
      <c r="BC7" s="107">
        <f>BB7*(1+INPUT!$J$20)</f>
        <v>1147.8298152451821</v>
      </c>
      <c r="BD7" s="107">
        <f>BC7*(1+INPUT!$J$20)</f>
        <v>1145.0897977064928</v>
      </c>
      <c r="BE7" s="107">
        <f>BD7*(1+INPUT!$J$20)</f>
        <v>1142.3563209424137</v>
      </c>
      <c r="BF7" s="107">
        <f>BE7*(1+INPUT!$J$20)</f>
        <v>1139.6293693392736</v>
      </c>
      <c r="BG7" s="107">
        <f>BF7*(1+INPUT!$J$20)</f>
        <v>1136.9089273206735</v>
      </c>
      <c r="BH7" s="107">
        <f>BG7*(1+INPUT!$J$20)</f>
        <v>1134.1949793473968</v>
      </c>
      <c r="BI7" s="107">
        <f>BH7*(1+INPUT!$J$20)</f>
        <v>1131.4875099173216</v>
      </c>
      <c r="BJ7" s="107">
        <f>BI7*(1+INPUT!$J$20)</f>
        <v>1128.786503565331</v>
      </c>
      <c r="BK7" s="107">
        <f>BJ7*(1+INPUT!$J$20)</f>
        <v>1126.0919448632258</v>
      </c>
      <c r="BL7" s="107">
        <f>BK7*(1+INPUT!$J$20)</f>
        <v>1123.4038184196354</v>
      </c>
      <c r="BM7" s="107">
        <f>BL7*(1+INPUT!$J$20)</f>
        <v>1120.7221088799308</v>
      </c>
      <c r="BN7" s="107">
        <f>BM7*(1+INPUT!$J$20)</f>
        <v>1118.0468009261363</v>
      </c>
      <c r="BO7" s="107">
        <f>BN7*(1+INPUT!$J$20)</f>
        <v>1115.3778792768421</v>
      </c>
      <c r="BP7" s="107">
        <f>BO7*(1+INPUT!$J$20)</f>
        <v>1112.7153286871176</v>
      </c>
      <c r="BQ7" s="107">
        <f>BP7*(1+INPUT!$J$20)</f>
        <v>1110.0591339484229</v>
      </c>
      <c r="BR7" s="107">
        <f>BQ7*(1+INPUT!$J$20)</f>
        <v>1107.4092798885235</v>
      </c>
      <c r="BS7" s="107">
        <f>BR7*(1+INPUT!$J$20)</f>
        <v>1104.765751371403</v>
      </c>
      <c r="BT7" s="107">
        <f>BS7*(1+INPUT!$J$20)</f>
        <v>1102.1285332971763</v>
      </c>
      <c r="BU7" s="107">
        <f>BT7*(1+INPUT!$J$20)</f>
        <v>1099.4976106020038</v>
      </c>
      <c r="BV7" s="107">
        <f>BU7*(1+INPUT!$J$20)</f>
        <v>1096.8729682580054</v>
      </c>
      <c r="BW7" s="107">
        <f>BV7*(1+INPUT!$J$20)</f>
        <v>1094.2545912731741</v>
      </c>
      <c r="BX7" s="107">
        <f>BW7*(1+INPUT!$J$20)</f>
        <v>1091.642464691291</v>
      </c>
      <c r="BY7" s="107">
        <f>BX7*(1+INPUT!$J$20)</f>
        <v>1089.0365735918399</v>
      </c>
      <c r="BZ7" s="107">
        <f>BY7*(1+INPUT!$J$20)</f>
        <v>1086.4369030899211</v>
      </c>
      <c r="CA7" s="107">
        <f>BZ7*(1+INPUT!$J$20)</f>
        <v>1083.8434383361678</v>
      </c>
      <c r="CB7" s="107">
        <f>CA7*(1+INPUT!$J$20)</f>
        <v>1081.25616451666</v>
      </c>
      <c r="CC7" s="107">
        <f>CB7*(1+INPUT!$J$20)</f>
        <v>1078.6750668528407</v>
      </c>
      <c r="CD7" s="107">
        <f>CC7*(1+INPUT!$J$20)</f>
        <v>1076.1001306014311</v>
      </c>
      <c r="CE7" s="107">
        <f>CD7*(1+INPUT!$J$20)</f>
        <v>1073.5313410543467</v>
      </c>
      <c r="CF7" s="107">
        <f>CE7*(1+INPUT!$J$20)</f>
        <v>1070.9686835386128</v>
      </c>
      <c r="CG7" s="107">
        <f>CF7*(1+INPUT!$J$20)</f>
        <v>1068.4121434162812</v>
      </c>
      <c r="CH7" s="107">
        <f>CG7*(1+INPUT!$J$20)</f>
        <v>1065.8617060843462</v>
      </c>
      <c r="CI7" s="107">
        <f>CH7*(1+INPUT!$J$20)</f>
        <v>1063.3173569746618</v>
      </c>
      <c r="CJ7" s="107">
        <f>CI7*(1+INPUT!$J$20)</f>
        <v>1060.7790815538574</v>
      </c>
      <c r="CK7" s="107">
        <f>CJ7*(1+INPUT!$J$20)</f>
        <v>1058.2468653232559</v>
      </c>
      <c r="CL7" s="107">
        <f>CK7*(1+INPUT!$J$20)</f>
        <v>1055.7206938187901</v>
      </c>
      <c r="CM7" s="107">
        <f>CL7*(1+INPUT!$J$20)</f>
        <v>1053.2005526109206</v>
      </c>
      <c r="CN7" s="107">
        <f>CM7*(1+INPUT!$J$20)</f>
        <v>1050.686427304553</v>
      </c>
      <c r="CO7" s="107">
        <f>CN7*(1+INPUT!$J$20)</f>
        <v>1048.178303538956</v>
      </c>
      <c r="CP7" s="107">
        <f>CO7*(1+INPUT!$J$20)</f>
        <v>1045.6761669876792</v>
      </c>
      <c r="CQ7" s="107">
        <f>CP7*(1+INPUT!$J$20)</f>
        <v>1043.1800033584711</v>
      </c>
      <c r="CR7" s="107">
        <f>CQ7*(1+INPUT!$J$20)</f>
        <v>1040.6897983931979</v>
      </c>
      <c r="CS7" s="107">
        <f>CR7*(1+INPUT!$J$20)</f>
        <v>1038.2055378677617</v>
      </c>
      <c r="CT7" s="107">
        <f>CS7*(1+INPUT!$J$20)</f>
        <v>1035.7272075920191</v>
      </c>
      <c r="CU7" s="107">
        <f>CT7*(1+INPUT!$J$20)</f>
        <v>1033.2547934097011</v>
      </c>
      <c r="CV7" s="107">
        <f>CU7*(1+INPUT!$J$20)</f>
        <v>1030.7882811983307</v>
      </c>
      <c r="CW7" s="107">
        <f>CV7*(1+INPUT!$J$20)</f>
        <v>1028.3276568691433</v>
      </c>
      <c r="CX7" s="107">
        <f>CW7*(1+INPUT!$J$20)</f>
        <v>1025.8729063670064</v>
      </c>
      <c r="CY7" s="107">
        <f>CX7*(1+INPUT!$J$20)</f>
        <v>1023.4240156703387</v>
      </c>
      <c r="CZ7" s="107">
        <f>CY7*(1+INPUT!$J$20)</f>
        <v>1020.98097079103</v>
      </c>
      <c r="DA7" s="107">
        <f>CZ7*(1+INPUT!$J$20)</f>
        <v>1018.5437577743618</v>
      </c>
      <c r="DB7" s="107">
        <f>DA7*(1+INPUT!$J$20)</f>
        <v>1016.1123626989271</v>
      </c>
      <c r="DC7" s="107">
        <f>DB7*(1+INPUT!$J$20)</f>
        <v>1013.6867716765512</v>
      </c>
      <c r="DD7" s="107">
        <f>DC7*(1+INPUT!$J$20)</f>
        <v>1011.2669708522122</v>
      </c>
      <c r="DE7" s="107">
        <f>DD7*(1+INPUT!$J$20)</f>
        <v>1008.8529464039622</v>
      </c>
      <c r="DF7" s="107">
        <f>DE7*(1+INPUT!$J$20)</f>
        <v>1006.4446845428475</v>
      </c>
      <c r="DG7" s="107">
        <f>DF7*(1+INPUT!$J$20)</f>
        <v>1004.042171512831</v>
      </c>
      <c r="DH7" s="107">
        <f>DG7*(1+INPUT!$J$20)</f>
        <v>1001.6453935907127</v>
      </c>
      <c r="DI7" s="107">
        <f>DH7*(1+INPUT!$J$20)</f>
        <v>999.25433708605169</v>
      </c>
      <c r="DJ7" s="107">
        <f>DI7*(1+INPUT!$J$20)</f>
        <v>996.86898834108786</v>
      </c>
      <c r="DK7" s="107">
        <f>DJ7*(1+INPUT!$J$20)</f>
        <v>994.48933373066416</v>
      </c>
      <c r="DL7" s="107">
        <f>DK7*(1+INPUT!$J$20)</f>
        <v>992.11535966214831</v>
      </c>
      <c r="DM7" s="107">
        <f>DL7*(1+INPUT!$J$20)</f>
        <v>989.74705257535538</v>
      </c>
      <c r="DN7" s="107">
        <f>DM7*(1+INPUT!$J$20)</f>
        <v>987.38439894247063</v>
      </c>
      <c r="DO7" s="107">
        <f>DN7*(1+INPUT!$J$20)</f>
        <v>985.02738526797157</v>
      </c>
      <c r="DP7" s="107">
        <f>DO7*(1+INPUT!$J$20)</f>
        <v>982.67599808855164</v>
      </c>
      <c r="DQ7" s="107">
        <f>DP7*(1+INPUT!$J$20)</f>
        <v>980.33022397304262</v>
      </c>
      <c r="DR7" s="107">
        <f>DQ7*(1+INPUT!$J$20)</f>
        <v>977.99004952233838</v>
      </c>
    </row>
    <row r="8" spans="1:198" x14ac:dyDescent="0.3">
      <c r="A8" s="115" t="s">
        <v>100</v>
      </c>
      <c r="B8" s="109" t="s">
        <v>101</v>
      </c>
      <c r="C8" s="104">
        <v>2067</v>
      </c>
      <c r="D8" s="104">
        <v>3089</v>
      </c>
      <c r="E8" s="104">
        <v>4012</v>
      </c>
      <c r="F8" s="104">
        <v>3563</v>
      </c>
      <c r="G8" s="104">
        <v>3702</v>
      </c>
      <c r="H8" s="104">
        <v>5249</v>
      </c>
      <c r="I8" s="104">
        <v>4574</v>
      </c>
      <c r="J8" s="104">
        <v>1560</v>
      </c>
      <c r="K8" s="104">
        <v>3059</v>
      </c>
      <c r="L8" s="104">
        <f>AVERAGE($C8:$K8)</f>
        <v>3430.5555555555557</v>
      </c>
      <c r="M8" s="104">
        <f t="shared" ref="M8:N8" si="3">AVERAGE($C8:$K8)</f>
        <v>3430.5555555555557</v>
      </c>
      <c r="N8" s="110">
        <f t="shared" si="3"/>
        <v>3430.5555555555557</v>
      </c>
      <c r="O8" s="107">
        <f>AVERAGE($C8:$K8)</f>
        <v>3430.5555555555557</v>
      </c>
      <c r="P8" s="104">
        <f t="shared" ref="P8:CA11" si="4">AVERAGE($C8:$K8)</f>
        <v>3430.5555555555557</v>
      </c>
      <c r="Q8" s="104">
        <f t="shared" si="4"/>
        <v>3430.5555555555557</v>
      </c>
      <c r="R8" s="104">
        <f t="shared" si="4"/>
        <v>3430.5555555555557</v>
      </c>
      <c r="S8" s="104">
        <f t="shared" si="4"/>
        <v>3430.5555555555557</v>
      </c>
      <c r="T8" s="104">
        <f t="shared" si="4"/>
        <v>3430.5555555555557</v>
      </c>
      <c r="U8" s="104">
        <f t="shared" si="4"/>
        <v>3430.5555555555557</v>
      </c>
      <c r="V8" s="104">
        <f t="shared" si="4"/>
        <v>3430.5555555555557</v>
      </c>
      <c r="W8" s="104">
        <f t="shared" si="4"/>
        <v>3430.5555555555557</v>
      </c>
      <c r="X8" s="104">
        <f t="shared" si="4"/>
        <v>3430.5555555555557</v>
      </c>
      <c r="Y8" s="104">
        <f t="shared" si="4"/>
        <v>3430.5555555555557</v>
      </c>
      <c r="Z8" s="111">
        <f t="shared" si="4"/>
        <v>3430.5555555555557</v>
      </c>
      <c r="AA8" s="104">
        <f t="shared" si="4"/>
        <v>3430.5555555555557</v>
      </c>
      <c r="AB8" s="104">
        <f t="shared" si="4"/>
        <v>3430.5555555555557</v>
      </c>
      <c r="AC8" s="104">
        <f t="shared" si="4"/>
        <v>3430.5555555555557</v>
      </c>
      <c r="AD8" s="104">
        <f t="shared" si="4"/>
        <v>3430.5555555555557</v>
      </c>
      <c r="AE8" s="104">
        <f t="shared" si="4"/>
        <v>3430.5555555555557</v>
      </c>
      <c r="AF8" s="104">
        <f t="shared" si="4"/>
        <v>3430.5555555555557</v>
      </c>
      <c r="AG8" s="104">
        <f t="shared" si="4"/>
        <v>3430.5555555555557</v>
      </c>
      <c r="AH8" s="104">
        <f t="shared" si="4"/>
        <v>3430.5555555555557</v>
      </c>
      <c r="AI8" s="104">
        <f t="shared" si="4"/>
        <v>3430.5555555555557</v>
      </c>
      <c r="AJ8" s="104">
        <f t="shared" si="4"/>
        <v>3430.5555555555557</v>
      </c>
      <c r="AK8" s="104">
        <f t="shared" si="4"/>
        <v>3430.5555555555557</v>
      </c>
      <c r="AL8" s="104">
        <f t="shared" si="4"/>
        <v>3430.5555555555557</v>
      </c>
      <c r="AM8" s="104">
        <f t="shared" si="4"/>
        <v>3430.5555555555557</v>
      </c>
      <c r="AN8" s="104">
        <f t="shared" si="4"/>
        <v>3430.5555555555557</v>
      </c>
      <c r="AO8" s="104">
        <f t="shared" si="4"/>
        <v>3430.5555555555557</v>
      </c>
      <c r="AP8" s="104">
        <f t="shared" si="4"/>
        <v>3430.5555555555557</v>
      </c>
      <c r="AQ8" s="104">
        <f t="shared" si="4"/>
        <v>3430.5555555555557</v>
      </c>
      <c r="AR8" s="104">
        <f t="shared" si="4"/>
        <v>3430.5555555555557</v>
      </c>
      <c r="AS8" s="104">
        <f t="shared" si="4"/>
        <v>3430.5555555555557</v>
      </c>
      <c r="AT8" s="104">
        <f t="shared" si="4"/>
        <v>3430.5555555555557</v>
      </c>
      <c r="AU8" s="104">
        <f t="shared" si="4"/>
        <v>3430.5555555555557</v>
      </c>
      <c r="AV8" s="104">
        <f t="shared" si="4"/>
        <v>3430.5555555555557</v>
      </c>
      <c r="AW8" s="104">
        <f t="shared" si="4"/>
        <v>3430.5555555555557</v>
      </c>
      <c r="AX8" s="104">
        <f t="shared" si="4"/>
        <v>3430.5555555555557</v>
      </c>
      <c r="AY8" s="104">
        <f t="shared" si="4"/>
        <v>3430.5555555555557</v>
      </c>
      <c r="AZ8" s="104">
        <f t="shared" si="4"/>
        <v>3430.5555555555557</v>
      </c>
      <c r="BA8" s="104">
        <f t="shared" si="4"/>
        <v>3430.5555555555557</v>
      </c>
      <c r="BB8" s="104">
        <f t="shared" si="4"/>
        <v>3430.5555555555557</v>
      </c>
      <c r="BC8" s="104">
        <f t="shared" si="4"/>
        <v>3430.5555555555557</v>
      </c>
      <c r="BD8" s="104">
        <f t="shared" si="4"/>
        <v>3430.5555555555557</v>
      </c>
      <c r="BE8" s="104">
        <f t="shared" si="4"/>
        <v>3430.5555555555557</v>
      </c>
      <c r="BF8" s="104">
        <f t="shared" si="4"/>
        <v>3430.5555555555557</v>
      </c>
      <c r="BG8" s="104">
        <f t="shared" si="4"/>
        <v>3430.5555555555557</v>
      </c>
      <c r="BH8" s="104">
        <f t="shared" si="4"/>
        <v>3430.5555555555557</v>
      </c>
      <c r="BI8" s="104">
        <f t="shared" si="4"/>
        <v>3430.5555555555557</v>
      </c>
      <c r="BJ8" s="104">
        <f t="shared" si="4"/>
        <v>3430.5555555555557</v>
      </c>
      <c r="BK8" s="104">
        <f t="shared" si="4"/>
        <v>3430.5555555555557</v>
      </c>
      <c r="BL8" s="104">
        <f t="shared" si="4"/>
        <v>3430.5555555555557</v>
      </c>
      <c r="BM8" s="104">
        <f t="shared" si="4"/>
        <v>3430.5555555555557</v>
      </c>
      <c r="BN8" s="104">
        <f t="shared" si="4"/>
        <v>3430.5555555555557</v>
      </c>
      <c r="BO8" s="104">
        <f t="shared" si="4"/>
        <v>3430.5555555555557</v>
      </c>
      <c r="BP8" s="104">
        <f t="shared" si="4"/>
        <v>3430.5555555555557</v>
      </c>
      <c r="BQ8" s="104">
        <f t="shared" si="4"/>
        <v>3430.5555555555557</v>
      </c>
      <c r="BR8" s="104">
        <f t="shared" si="4"/>
        <v>3430.5555555555557</v>
      </c>
      <c r="BS8" s="104">
        <f t="shared" si="4"/>
        <v>3430.5555555555557</v>
      </c>
      <c r="BT8" s="104">
        <f t="shared" si="4"/>
        <v>3430.5555555555557</v>
      </c>
      <c r="BU8" s="104">
        <f t="shared" si="4"/>
        <v>3430.5555555555557</v>
      </c>
      <c r="BV8" s="104">
        <f t="shared" si="4"/>
        <v>3430.5555555555557</v>
      </c>
      <c r="BW8" s="104">
        <f t="shared" si="4"/>
        <v>3430.5555555555557</v>
      </c>
      <c r="BX8" s="104">
        <f t="shared" si="4"/>
        <v>3430.5555555555557</v>
      </c>
      <c r="BY8" s="104">
        <f t="shared" si="4"/>
        <v>3430.5555555555557</v>
      </c>
      <c r="BZ8" s="104">
        <f t="shared" si="4"/>
        <v>3430.5555555555557</v>
      </c>
      <c r="CA8" s="104">
        <f t="shared" si="4"/>
        <v>3430.5555555555557</v>
      </c>
      <c r="CB8" s="104">
        <f t="shared" ref="CB8:DR12" si="5">AVERAGE($C8:$K8)</f>
        <v>3430.5555555555557</v>
      </c>
      <c r="CC8" s="104">
        <f t="shared" si="5"/>
        <v>3430.5555555555557</v>
      </c>
      <c r="CD8" s="104">
        <f t="shared" si="5"/>
        <v>3430.5555555555557</v>
      </c>
      <c r="CE8" s="104">
        <f t="shared" si="5"/>
        <v>3430.5555555555557</v>
      </c>
      <c r="CF8" s="104">
        <f t="shared" si="5"/>
        <v>3430.5555555555557</v>
      </c>
      <c r="CG8" s="104">
        <f t="shared" si="5"/>
        <v>3430.5555555555557</v>
      </c>
      <c r="CH8" s="104">
        <f t="shared" si="5"/>
        <v>3430.5555555555557</v>
      </c>
      <c r="CI8" s="104">
        <f t="shared" si="5"/>
        <v>3430.5555555555557</v>
      </c>
      <c r="CJ8" s="104">
        <f t="shared" si="5"/>
        <v>3430.5555555555557</v>
      </c>
      <c r="CK8" s="104">
        <f t="shared" si="5"/>
        <v>3430.5555555555557</v>
      </c>
      <c r="CL8" s="104">
        <f t="shared" si="5"/>
        <v>3430.5555555555557</v>
      </c>
      <c r="CM8" s="104">
        <f t="shared" si="5"/>
        <v>3430.5555555555557</v>
      </c>
      <c r="CN8" s="104">
        <f t="shared" si="5"/>
        <v>3430.5555555555557</v>
      </c>
      <c r="CO8" s="104">
        <f t="shared" si="5"/>
        <v>3430.5555555555557</v>
      </c>
      <c r="CP8" s="104">
        <f t="shared" si="5"/>
        <v>3430.5555555555557</v>
      </c>
      <c r="CQ8" s="104">
        <f t="shared" si="5"/>
        <v>3430.5555555555557</v>
      </c>
      <c r="CR8" s="104">
        <f t="shared" si="5"/>
        <v>3430.5555555555557</v>
      </c>
      <c r="CS8" s="104">
        <f t="shared" si="5"/>
        <v>3430.5555555555557</v>
      </c>
      <c r="CT8" s="104">
        <f t="shared" si="5"/>
        <v>3430.5555555555557</v>
      </c>
      <c r="CU8" s="104">
        <f t="shared" si="5"/>
        <v>3430.5555555555557</v>
      </c>
      <c r="CV8" s="104">
        <f t="shared" si="5"/>
        <v>3430.5555555555557</v>
      </c>
      <c r="CW8" s="104">
        <f t="shared" si="5"/>
        <v>3430.5555555555557</v>
      </c>
      <c r="CX8" s="104">
        <f t="shared" si="5"/>
        <v>3430.5555555555557</v>
      </c>
      <c r="CY8" s="104">
        <f t="shared" si="5"/>
        <v>3430.5555555555557</v>
      </c>
      <c r="CZ8" s="104">
        <f t="shared" si="5"/>
        <v>3430.5555555555557</v>
      </c>
      <c r="DA8" s="104">
        <f t="shared" si="5"/>
        <v>3430.5555555555557</v>
      </c>
      <c r="DB8" s="104">
        <f t="shared" si="5"/>
        <v>3430.5555555555557</v>
      </c>
      <c r="DC8" s="104">
        <f t="shared" si="5"/>
        <v>3430.5555555555557</v>
      </c>
      <c r="DD8" s="104">
        <f t="shared" si="5"/>
        <v>3430.5555555555557</v>
      </c>
      <c r="DE8" s="104">
        <f t="shared" si="5"/>
        <v>3430.5555555555557</v>
      </c>
      <c r="DF8" s="104">
        <f t="shared" si="5"/>
        <v>3430.5555555555557</v>
      </c>
      <c r="DG8" s="104">
        <f t="shared" si="5"/>
        <v>3430.5555555555557</v>
      </c>
      <c r="DH8" s="104">
        <f t="shared" si="5"/>
        <v>3430.5555555555557</v>
      </c>
      <c r="DI8" s="104">
        <f t="shared" si="5"/>
        <v>3430.5555555555557</v>
      </c>
      <c r="DJ8" s="104">
        <f t="shared" si="5"/>
        <v>3430.5555555555557</v>
      </c>
      <c r="DK8" s="104">
        <f t="shared" si="5"/>
        <v>3430.5555555555557</v>
      </c>
      <c r="DL8" s="104">
        <f t="shared" si="5"/>
        <v>3430.5555555555557</v>
      </c>
      <c r="DM8" s="104">
        <f t="shared" si="5"/>
        <v>3430.5555555555557</v>
      </c>
      <c r="DN8" s="104">
        <f t="shared" si="5"/>
        <v>3430.5555555555557</v>
      </c>
      <c r="DO8" s="104">
        <f t="shared" si="5"/>
        <v>3430.5555555555557</v>
      </c>
      <c r="DP8" s="104">
        <f t="shared" si="5"/>
        <v>3430.5555555555557</v>
      </c>
      <c r="DQ8" s="104">
        <f t="shared" si="5"/>
        <v>3430.5555555555557</v>
      </c>
      <c r="DR8" s="104">
        <f t="shared" si="5"/>
        <v>3430.5555555555557</v>
      </c>
    </row>
    <row r="9" spans="1:198" x14ac:dyDescent="0.3">
      <c r="A9" s="115" t="s">
        <v>102</v>
      </c>
      <c r="B9" s="109" t="s">
        <v>103</v>
      </c>
      <c r="C9" s="104">
        <v>3981</v>
      </c>
      <c r="D9" s="104">
        <v>4222</v>
      </c>
      <c r="E9" s="104">
        <v>4692</v>
      </c>
      <c r="F9" s="104">
        <v>5289</v>
      </c>
      <c r="G9" s="104">
        <v>4706</v>
      </c>
      <c r="H9" s="104">
        <v>4509</v>
      </c>
      <c r="I9" s="104">
        <v>5715</v>
      </c>
      <c r="J9" s="104">
        <v>427</v>
      </c>
      <c r="K9" s="104">
        <v>3110</v>
      </c>
      <c r="L9" s="104">
        <f t="shared" ref="L9:Z13" si="6">AVERAGE($C9:$K9)</f>
        <v>4072.3333333333335</v>
      </c>
      <c r="M9" s="104">
        <f t="shared" si="6"/>
        <v>4072.3333333333335</v>
      </c>
      <c r="N9" s="110">
        <f t="shared" si="6"/>
        <v>4072.3333333333335</v>
      </c>
      <c r="O9" s="107">
        <f>AVERAGE($C9:$K9)</f>
        <v>4072.3333333333335</v>
      </c>
      <c r="P9" s="104">
        <f t="shared" si="4"/>
        <v>4072.3333333333335</v>
      </c>
      <c r="Q9" s="104">
        <f t="shared" si="4"/>
        <v>4072.3333333333335</v>
      </c>
      <c r="R9" s="104">
        <f t="shared" si="4"/>
        <v>4072.3333333333335</v>
      </c>
      <c r="S9" s="104">
        <f t="shared" si="4"/>
        <v>4072.3333333333335</v>
      </c>
      <c r="T9" s="104">
        <f t="shared" si="4"/>
        <v>4072.3333333333335</v>
      </c>
      <c r="U9" s="104">
        <f t="shared" si="4"/>
        <v>4072.3333333333335</v>
      </c>
      <c r="V9" s="104">
        <f t="shared" si="4"/>
        <v>4072.3333333333335</v>
      </c>
      <c r="W9" s="104">
        <f t="shared" si="4"/>
        <v>4072.3333333333335</v>
      </c>
      <c r="X9" s="104">
        <f t="shared" si="4"/>
        <v>4072.3333333333335</v>
      </c>
      <c r="Y9" s="104">
        <f t="shared" si="4"/>
        <v>4072.3333333333335</v>
      </c>
      <c r="Z9" s="111">
        <f t="shared" si="4"/>
        <v>4072.3333333333335</v>
      </c>
      <c r="AA9" s="104">
        <f t="shared" si="4"/>
        <v>4072.3333333333335</v>
      </c>
      <c r="AB9" s="104">
        <f t="shared" si="4"/>
        <v>4072.3333333333335</v>
      </c>
      <c r="AC9" s="104">
        <f t="shared" si="4"/>
        <v>4072.3333333333335</v>
      </c>
      <c r="AD9" s="104">
        <f t="shared" si="4"/>
        <v>4072.3333333333335</v>
      </c>
      <c r="AE9" s="104">
        <f t="shared" si="4"/>
        <v>4072.3333333333335</v>
      </c>
      <c r="AF9" s="104">
        <f t="shared" si="4"/>
        <v>4072.3333333333335</v>
      </c>
      <c r="AG9" s="104">
        <f t="shared" si="4"/>
        <v>4072.3333333333335</v>
      </c>
      <c r="AH9" s="104">
        <f t="shared" si="4"/>
        <v>4072.3333333333335</v>
      </c>
      <c r="AI9" s="104">
        <f t="shared" si="4"/>
        <v>4072.3333333333335</v>
      </c>
      <c r="AJ9" s="104">
        <f t="shared" si="4"/>
        <v>4072.3333333333335</v>
      </c>
      <c r="AK9" s="104">
        <f t="shared" si="4"/>
        <v>4072.3333333333335</v>
      </c>
      <c r="AL9" s="104">
        <f t="shared" si="4"/>
        <v>4072.3333333333335</v>
      </c>
      <c r="AM9" s="104">
        <f t="shared" si="4"/>
        <v>4072.3333333333335</v>
      </c>
      <c r="AN9" s="104">
        <f t="shared" si="4"/>
        <v>4072.3333333333335</v>
      </c>
      <c r="AO9" s="104">
        <f t="shared" si="4"/>
        <v>4072.3333333333335</v>
      </c>
      <c r="AP9" s="104">
        <f t="shared" si="4"/>
        <v>4072.3333333333335</v>
      </c>
      <c r="AQ9" s="104">
        <f t="shared" si="4"/>
        <v>4072.3333333333335</v>
      </c>
      <c r="AR9" s="104">
        <f t="shared" si="4"/>
        <v>4072.3333333333335</v>
      </c>
      <c r="AS9" s="104">
        <f t="shared" si="4"/>
        <v>4072.3333333333335</v>
      </c>
      <c r="AT9" s="104">
        <f t="shared" si="4"/>
        <v>4072.3333333333335</v>
      </c>
      <c r="AU9" s="104">
        <f t="shared" si="4"/>
        <v>4072.3333333333335</v>
      </c>
      <c r="AV9" s="104">
        <f t="shared" si="4"/>
        <v>4072.3333333333335</v>
      </c>
      <c r="AW9" s="104">
        <f t="shared" si="4"/>
        <v>4072.3333333333335</v>
      </c>
      <c r="AX9" s="104">
        <f t="shared" si="4"/>
        <v>4072.3333333333335</v>
      </c>
      <c r="AY9" s="104">
        <f t="shared" si="4"/>
        <v>4072.3333333333335</v>
      </c>
      <c r="AZ9" s="104">
        <f t="shared" si="4"/>
        <v>4072.3333333333335</v>
      </c>
      <c r="BA9" s="104">
        <f t="shared" si="4"/>
        <v>4072.3333333333335</v>
      </c>
      <c r="BB9" s="104">
        <f t="shared" si="4"/>
        <v>4072.3333333333335</v>
      </c>
      <c r="BC9" s="104">
        <f t="shared" si="4"/>
        <v>4072.3333333333335</v>
      </c>
      <c r="BD9" s="104">
        <f t="shared" si="4"/>
        <v>4072.3333333333335</v>
      </c>
      <c r="BE9" s="104">
        <f t="shared" si="4"/>
        <v>4072.3333333333335</v>
      </c>
      <c r="BF9" s="104">
        <f t="shared" si="4"/>
        <v>4072.3333333333335</v>
      </c>
      <c r="BG9" s="104">
        <f t="shared" si="4"/>
        <v>4072.3333333333335</v>
      </c>
      <c r="BH9" s="104">
        <f t="shared" si="4"/>
        <v>4072.3333333333335</v>
      </c>
      <c r="BI9" s="104">
        <f t="shared" si="4"/>
        <v>4072.3333333333335</v>
      </c>
      <c r="BJ9" s="104">
        <f t="shared" si="4"/>
        <v>4072.3333333333335</v>
      </c>
      <c r="BK9" s="104">
        <f t="shared" si="4"/>
        <v>4072.3333333333335</v>
      </c>
      <c r="BL9" s="104">
        <f t="shared" si="4"/>
        <v>4072.3333333333335</v>
      </c>
      <c r="BM9" s="104">
        <f t="shared" si="4"/>
        <v>4072.3333333333335</v>
      </c>
      <c r="BN9" s="104">
        <f t="shared" si="4"/>
        <v>4072.3333333333335</v>
      </c>
      <c r="BO9" s="104">
        <f t="shared" si="4"/>
        <v>4072.3333333333335</v>
      </c>
      <c r="BP9" s="104">
        <f t="shared" si="4"/>
        <v>4072.3333333333335</v>
      </c>
      <c r="BQ9" s="104">
        <f t="shared" si="4"/>
        <v>4072.3333333333335</v>
      </c>
      <c r="BR9" s="104">
        <f t="shared" si="4"/>
        <v>4072.3333333333335</v>
      </c>
      <c r="BS9" s="104">
        <f t="shared" si="4"/>
        <v>4072.3333333333335</v>
      </c>
      <c r="BT9" s="104">
        <f t="shared" si="4"/>
        <v>4072.3333333333335</v>
      </c>
      <c r="BU9" s="104">
        <f t="shared" si="4"/>
        <v>4072.3333333333335</v>
      </c>
      <c r="BV9" s="104">
        <f t="shared" si="4"/>
        <v>4072.3333333333335</v>
      </c>
      <c r="BW9" s="104">
        <f t="shared" si="4"/>
        <v>4072.3333333333335</v>
      </c>
      <c r="BX9" s="104">
        <f t="shared" si="4"/>
        <v>4072.3333333333335</v>
      </c>
      <c r="BY9" s="104">
        <f t="shared" si="4"/>
        <v>4072.3333333333335</v>
      </c>
      <c r="BZ9" s="104">
        <f t="shared" si="4"/>
        <v>4072.3333333333335</v>
      </c>
      <c r="CA9" s="104">
        <f t="shared" si="4"/>
        <v>4072.3333333333335</v>
      </c>
      <c r="CB9" s="104">
        <f t="shared" si="5"/>
        <v>4072.3333333333335</v>
      </c>
      <c r="CC9" s="104">
        <f t="shared" si="5"/>
        <v>4072.3333333333335</v>
      </c>
      <c r="CD9" s="104">
        <f t="shared" si="5"/>
        <v>4072.3333333333335</v>
      </c>
      <c r="CE9" s="104">
        <f t="shared" si="5"/>
        <v>4072.3333333333335</v>
      </c>
      <c r="CF9" s="104">
        <f t="shared" si="5"/>
        <v>4072.3333333333335</v>
      </c>
      <c r="CG9" s="104">
        <f t="shared" si="5"/>
        <v>4072.3333333333335</v>
      </c>
      <c r="CH9" s="104">
        <f t="shared" si="5"/>
        <v>4072.3333333333335</v>
      </c>
      <c r="CI9" s="104">
        <f t="shared" si="5"/>
        <v>4072.3333333333335</v>
      </c>
      <c r="CJ9" s="104">
        <f t="shared" si="5"/>
        <v>4072.3333333333335</v>
      </c>
      <c r="CK9" s="104">
        <f t="shared" si="5"/>
        <v>4072.3333333333335</v>
      </c>
      <c r="CL9" s="104">
        <f t="shared" si="5"/>
        <v>4072.3333333333335</v>
      </c>
      <c r="CM9" s="104">
        <f t="shared" si="5"/>
        <v>4072.3333333333335</v>
      </c>
      <c r="CN9" s="104">
        <f t="shared" si="5"/>
        <v>4072.3333333333335</v>
      </c>
      <c r="CO9" s="104">
        <f t="shared" si="5"/>
        <v>4072.3333333333335</v>
      </c>
      <c r="CP9" s="104">
        <f t="shared" si="5"/>
        <v>4072.3333333333335</v>
      </c>
      <c r="CQ9" s="104">
        <f t="shared" si="5"/>
        <v>4072.3333333333335</v>
      </c>
      <c r="CR9" s="104">
        <f t="shared" si="5"/>
        <v>4072.3333333333335</v>
      </c>
      <c r="CS9" s="104">
        <f t="shared" si="5"/>
        <v>4072.3333333333335</v>
      </c>
      <c r="CT9" s="104">
        <f t="shared" si="5"/>
        <v>4072.3333333333335</v>
      </c>
      <c r="CU9" s="104">
        <f t="shared" si="5"/>
        <v>4072.3333333333335</v>
      </c>
      <c r="CV9" s="104">
        <f t="shared" si="5"/>
        <v>4072.3333333333335</v>
      </c>
      <c r="CW9" s="104">
        <f t="shared" si="5"/>
        <v>4072.3333333333335</v>
      </c>
      <c r="CX9" s="104">
        <f t="shared" si="5"/>
        <v>4072.3333333333335</v>
      </c>
      <c r="CY9" s="104">
        <f t="shared" si="5"/>
        <v>4072.3333333333335</v>
      </c>
      <c r="CZ9" s="104">
        <f t="shared" si="5"/>
        <v>4072.3333333333335</v>
      </c>
      <c r="DA9" s="104">
        <f t="shared" si="5"/>
        <v>4072.3333333333335</v>
      </c>
      <c r="DB9" s="104">
        <f t="shared" si="5"/>
        <v>4072.3333333333335</v>
      </c>
      <c r="DC9" s="104">
        <f t="shared" si="5"/>
        <v>4072.3333333333335</v>
      </c>
      <c r="DD9" s="104">
        <f t="shared" si="5"/>
        <v>4072.3333333333335</v>
      </c>
      <c r="DE9" s="104">
        <f t="shared" si="5"/>
        <v>4072.3333333333335</v>
      </c>
      <c r="DF9" s="104">
        <f t="shared" si="5"/>
        <v>4072.3333333333335</v>
      </c>
      <c r="DG9" s="104">
        <f t="shared" si="5"/>
        <v>4072.3333333333335</v>
      </c>
      <c r="DH9" s="104">
        <f t="shared" si="5"/>
        <v>4072.3333333333335</v>
      </c>
      <c r="DI9" s="104">
        <f t="shared" si="5"/>
        <v>4072.3333333333335</v>
      </c>
      <c r="DJ9" s="104">
        <f t="shared" si="5"/>
        <v>4072.3333333333335</v>
      </c>
      <c r="DK9" s="104">
        <f t="shared" si="5"/>
        <v>4072.3333333333335</v>
      </c>
      <c r="DL9" s="104">
        <f t="shared" si="5"/>
        <v>4072.3333333333335</v>
      </c>
      <c r="DM9" s="104">
        <f t="shared" si="5"/>
        <v>4072.3333333333335</v>
      </c>
      <c r="DN9" s="104">
        <f t="shared" si="5"/>
        <v>4072.3333333333335</v>
      </c>
      <c r="DO9" s="104">
        <f t="shared" si="5"/>
        <v>4072.3333333333335</v>
      </c>
      <c r="DP9" s="104">
        <f t="shared" si="5"/>
        <v>4072.3333333333335</v>
      </c>
      <c r="DQ9" s="104">
        <f t="shared" si="5"/>
        <v>4072.3333333333335</v>
      </c>
      <c r="DR9" s="104">
        <f t="shared" si="5"/>
        <v>4072.3333333333335</v>
      </c>
    </row>
    <row r="10" spans="1:198" x14ac:dyDescent="0.3">
      <c r="A10" s="115" t="s">
        <v>77</v>
      </c>
      <c r="B10" s="109" t="s">
        <v>104</v>
      </c>
      <c r="C10" s="104">
        <v>6000</v>
      </c>
      <c r="D10" s="104">
        <v>27600</v>
      </c>
      <c r="E10" s="104">
        <v>63310</v>
      </c>
      <c r="F10" s="104">
        <v>24923</v>
      </c>
      <c r="G10" s="104">
        <v>24000</v>
      </c>
      <c r="H10" s="104">
        <v>21250</v>
      </c>
      <c r="I10" s="104">
        <v>21800</v>
      </c>
      <c r="J10" s="104">
        <v>6000</v>
      </c>
      <c r="K10" s="104">
        <v>40113</v>
      </c>
      <c r="L10" s="104">
        <f>AVERAGE($C10:$K10)</f>
        <v>26110.666666666668</v>
      </c>
      <c r="M10" s="104">
        <f t="shared" si="6"/>
        <v>26110.666666666668</v>
      </c>
      <c r="N10" s="110">
        <f t="shared" si="6"/>
        <v>26110.666666666668</v>
      </c>
      <c r="O10" s="107">
        <f>AVERAGE($C10:$K10)</f>
        <v>26110.666666666668</v>
      </c>
      <c r="P10" s="105">
        <f t="shared" si="4"/>
        <v>26110.666666666668</v>
      </c>
      <c r="Q10" s="105">
        <f t="shared" si="4"/>
        <v>26110.666666666668</v>
      </c>
      <c r="R10" s="105">
        <f t="shared" si="4"/>
        <v>26110.666666666668</v>
      </c>
      <c r="S10" s="105">
        <f t="shared" si="4"/>
        <v>26110.666666666668</v>
      </c>
      <c r="T10" s="105">
        <f t="shared" si="4"/>
        <v>26110.666666666668</v>
      </c>
      <c r="U10" s="105">
        <f t="shared" si="4"/>
        <v>26110.666666666668</v>
      </c>
      <c r="V10" s="105">
        <f t="shared" si="4"/>
        <v>26110.666666666668</v>
      </c>
      <c r="W10" s="105">
        <f t="shared" si="4"/>
        <v>26110.666666666668</v>
      </c>
      <c r="X10" s="105">
        <f t="shared" si="4"/>
        <v>26110.666666666668</v>
      </c>
      <c r="Y10" s="105">
        <f t="shared" si="4"/>
        <v>26110.666666666668</v>
      </c>
      <c r="Z10" s="108">
        <f t="shared" si="4"/>
        <v>26110.666666666668</v>
      </c>
      <c r="AA10" s="104">
        <f t="shared" si="4"/>
        <v>26110.666666666668</v>
      </c>
      <c r="AB10" s="104">
        <f t="shared" si="4"/>
        <v>26110.666666666668</v>
      </c>
      <c r="AC10" s="105">
        <f t="shared" si="4"/>
        <v>26110.666666666668</v>
      </c>
      <c r="AD10" s="105">
        <f t="shared" si="4"/>
        <v>26110.666666666668</v>
      </c>
      <c r="AE10" s="105">
        <f t="shared" si="4"/>
        <v>26110.666666666668</v>
      </c>
      <c r="AF10" s="105">
        <f t="shared" si="4"/>
        <v>26110.666666666668</v>
      </c>
      <c r="AG10" s="105">
        <f t="shared" si="4"/>
        <v>26110.666666666668</v>
      </c>
      <c r="AH10" s="105">
        <f t="shared" si="4"/>
        <v>26110.666666666668</v>
      </c>
      <c r="AI10" s="105">
        <f t="shared" si="4"/>
        <v>26110.666666666668</v>
      </c>
      <c r="AJ10" s="105">
        <f t="shared" si="4"/>
        <v>26110.666666666668</v>
      </c>
      <c r="AK10" s="105">
        <f t="shared" si="4"/>
        <v>26110.666666666668</v>
      </c>
      <c r="AL10" s="105">
        <f t="shared" si="4"/>
        <v>26110.666666666668</v>
      </c>
      <c r="AM10" s="105">
        <f t="shared" si="4"/>
        <v>26110.666666666668</v>
      </c>
      <c r="AN10" s="105">
        <f t="shared" si="4"/>
        <v>26110.666666666668</v>
      </c>
      <c r="AO10" s="105">
        <f t="shared" si="4"/>
        <v>26110.666666666668</v>
      </c>
      <c r="AP10" s="105">
        <f t="shared" si="4"/>
        <v>26110.666666666668</v>
      </c>
      <c r="AQ10" s="105">
        <f t="shared" si="4"/>
        <v>26110.666666666668</v>
      </c>
      <c r="AR10" s="105">
        <f t="shared" si="4"/>
        <v>26110.666666666668</v>
      </c>
      <c r="AS10" s="105">
        <f t="shared" si="4"/>
        <v>26110.666666666668</v>
      </c>
      <c r="AT10" s="105">
        <f t="shared" si="4"/>
        <v>26110.666666666668</v>
      </c>
      <c r="AU10" s="105">
        <f t="shared" si="4"/>
        <v>26110.666666666668</v>
      </c>
      <c r="AV10" s="105">
        <f t="shared" si="4"/>
        <v>26110.666666666668</v>
      </c>
      <c r="AW10" s="105">
        <f t="shared" si="4"/>
        <v>26110.666666666668</v>
      </c>
      <c r="AX10" s="105">
        <f t="shared" si="4"/>
        <v>26110.666666666668</v>
      </c>
      <c r="AY10" s="105">
        <f t="shared" si="4"/>
        <v>26110.666666666668</v>
      </c>
      <c r="AZ10" s="105">
        <f t="shared" si="4"/>
        <v>26110.666666666668</v>
      </c>
      <c r="BA10" s="105">
        <f t="shared" si="4"/>
        <v>26110.666666666668</v>
      </c>
      <c r="BB10" s="105">
        <f t="shared" si="4"/>
        <v>26110.666666666668</v>
      </c>
      <c r="BC10" s="105">
        <f t="shared" si="4"/>
        <v>26110.666666666668</v>
      </c>
      <c r="BD10" s="105">
        <f t="shared" si="4"/>
        <v>26110.666666666668</v>
      </c>
      <c r="BE10" s="105">
        <f t="shared" si="4"/>
        <v>26110.666666666668</v>
      </c>
      <c r="BF10" s="105">
        <f t="shared" si="4"/>
        <v>26110.666666666668</v>
      </c>
      <c r="BG10" s="105">
        <f t="shared" si="4"/>
        <v>26110.666666666668</v>
      </c>
      <c r="BH10" s="105">
        <f t="shared" si="4"/>
        <v>26110.666666666668</v>
      </c>
      <c r="BI10" s="105">
        <f t="shared" si="4"/>
        <v>26110.666666666668</v>
      </c>
      <c r="BJ10" s="105">
        <f t="shared" si="4"/>
        <v>26110.666666666668</v>
      </c>
      <c r="BK10" s="105">
        <f t="shared" si="4"/>
        <v>26110.666666666668</v>
      </c>
      <c r="BL10" s="105">
        <f t="shared" si="4"/>
        <v>26110.666666666668</v>
      </c>
      <c r="BM10" s="105">
        <f t="shared" si="4"/>
        <v>26110.666666666668</v>
      </c>
      <c r="BN10" s="105">
        <f t="shared" si="4"/>
        <v>26110.666666666668</v>
      </c>
      <c r="BO10" s="105">
        <f t="shared" si="4"/>
        <v>26110.666666666668</v>
      </c>
      <c r="BP10" s="105">
        <f t="shared" si="4"/>
        <v>26110.666666666668</v>
      </c>
      <c r="BQ10" s="105">
        <f t="shared" si="4"/>
        <v>26110.666666666668</v>
      </c>
      <c r="BR10" s="105">
        <f t="shared" si="4"/>
        <v>26110.666666666668</v>
      </c>
      <c r="BS10" s="105">
        <f t="shared" si="4"/>
        <v>26110.666666666668</v>
      </c>
      <c r="BT10" s="105">
        <f t="shared" si="4"/>
        <v>26110.666666666668</v>
      </c>
      <c r="BU10" s="105">
        <f t="shared" si="4"/>
        <v>26110.666666666668</v>
      </c>
      <c r="BV10" s="105">
        <f t="shared" si="4"/>
        <v>26110.666666666668</v>
      </c>
      <c r="BW10" s="105">
        <f t="shared" si="4"/>
        <v>26110.666666666668</v>
      </c>
      <c r="BX10" s="105">
        <f t="shared" si="4"/>
        <v>26110.666666666668</v>
      </c>
      <c r="BY10" s="105">
        <f t="shared" si="4"/>
        <v>26110.666666666668</v>
      </c>
      <c r="BZ10" s="105">
        <f t="shared" si="4"/>
        <v>26110.666666666668</v>
      </c>
      <c r="CA10" s="105">
        <f t="shared" si="4"/>
        <v>26110.666666666668</v>
      </c>
      <c r="CB10" s="105">
        <f t="shared" si="5"/>
        <v>26110.666666666668</v>
      </c>
      <c r="CC10" s="105">
        <f t="shared" si="5"/>
        <v>26110.666666666668</v>
      </c>
      <c r="CD10" s="105">
        <f t="shared" si="5"/>
        <v>26110.666666666668</v>
      </c>
      <c r="CE10" s="105">
        <f t="shared" si="5"/>
        <v>26110.666666666668</v>
      </c>
      <c r="CF10" s="105">
        <f t="shared" si="5"/>
        <v>26110.666666666668</v>
      </c>
      <c r="CG10" s="105">
        <f t="shared" si="5"/>
        <v>26110.666666666668</v>
      </c>
      <c r="CH10" s="105">
        <f t="shared" si="5"/>
        <v>26110.666666666668</v>
      </c>
      <c r="CI10" s="105">
        <f t="shared" si="5"/>
        <v>26110.666666666668</v>
      </c>
      <c r="CJ10" s="105">
        <f t="shared" si="5"/>
        <v>26110.666666666668</v>
      </c>
      <c r="CK10" s="105">
        <f t="shared" si="5"/>
        <v>26110.666666666668</v>
      </c>
      <c r="CL10" s="105">
        <f t="shared" si="5"/>
        <v>26110.666666666668</v>
      </c>
      <c r="CM10" s="105">
        <f t="shared" si="5"/>
        <v>26110.666666666668</v>
      </c>
      <c r="CN10" s="105">
        <f t="shared" si="5"/>
        <v>26110.666666666668</v>
      </c>
      <c r="CO10" s="105">
        <f t="shared" si="5"/>
        <v>26110.666666666668</v>
      </c>
      <c r="CP10" s="105">
        <f t="shared" si="5"/>
        <v>26110.666666666668</v>
      </c>
      <c r="CQ10" s="105">
        <f t="shared" si="5"/>
        <v>26110.666666666668</v>
      </c>
      <c r="CR10" s="105">
        <f t="shared" si="5"/>
        <v>26110.666666666668</v>
      </c>
      <c r="CS10" s="105">
        <f t="shared" si="5"/>
        <v>26110.666666666668</v>
      </c>
      <c r="CT10" s="105">
        <f t="shared" si="5"/>
        <v>26110.666666666668</v>
      </c>
      <c r="CU10" s="105">
        <f t="shared" si="5"/>
        <v>26110.666666666668</v>
      </c>
      <c r="CV10" s="105">
        <f t="shared" si="5"/>
        <v>26110.666666666668</v>
      </c>
      <c r="CW10" s="105">
        <f t="shared" si="5"/>
        <v>26110.666666666668</v>
      </c>
      <c r="CX10" s="105">
        <f t="shared" si="5"/>
        <v>26110.666666666668</v>
      </c>
      <c r="CY10" s="105">
        <f t="shared" si="5"/>
        <v>26110.666666666668</v>
      </c>
      <c r="CZ10" s="105">
        <f t="shared" si="5"/>
        <v>26110.666666666668</v>
      </c>
      <c r="DA10" s="105">
        <f t="shared" si="5"/>
        <v>26110.666666666668</v>
      </c>
      <c r="DB10" s="105">
        <f t="shared" si="5"/>
        <v>26110.666666666668</v>
      </c>
      <c r="DC10" s="105">
        <f t="shared" si="5"/>
        <v>26110.666666666668</v>
      </c>
      <c r="DD10" s="105">
        <f t="shared" si="5"/>
        <v>26110.666666666668</v>
      </c>
      <c r="DE10" s="105">
        <f t="shared" si="5"/>
        <v>26110.666666666668</v>
      </c>
      <c r="DF10" s="105">
        <f t="shared" si="5"/>
        <v>26110.666666666668</v>
      </c>
      <c r="DG10" s="105">
        <f t="shared" si="5"/>
        <v>26110.666666666668</v>
      </c>
      <c r="DH10" s="105">
        <f t="shared" si="5"/>
        <v>26110.666666666668</v>
      </c>
      <c r="DI10" s="105">
        <f t="shared" si="5"/>
        <v>26110.666666666668</v>
      </c>
      <c r="DJ10" s="105">
        <f t="shared" si="5"/>
        <v>26110.666666666668</v>
      </c>
      <c r="DK10" s="105">
        <f t="shared" si="5"/>
        <v>26110.666666666668</v>
      </c>
      <c r="DL10" s="105">
        <f t="shared" si="5"/>
        <v>26110.666666666668</v>
      </c>
      <c r="DM10" s="105">
        <f t="shared" si="5"/>
        <v>26110.666666666668</v>
      </c>
      <c r="DN10" s="105">
        <f t="shared" si="5"/>
        <v>26110.666666666668</v>
      </c>
      <c r="DO10" s="105">
        <f t="shared" si="5"/>
        <v>26110.666666666668</v>
      </c>
      <c r="DP10" s="105">
        <f t="shared" si="5"/>
        <v>26110.666666666668</v>
      </c>
      <c r="DQ10" s="105">
        <f t="shared" si="5"/>
        <v>26110.666666666668</v>
      </c>
      <c r="DR10" s="105">
        <f t="shared" si="5"/>
        <v>26110.666666666668</v>
      </c>
    </row>
    <row r="11" spans="1:198" x14ac:dyDescent="0.3">
      <c r="A11" s="115" t="s">
        <v>105</v>
      </c>
      <c r="B11" s="109" t="s">
        <v>106</v>
      </c>
      <c r="C11" s="104"/>
      <c r="D11" s="104"/>
      <c r="E11" s="104"/>
      <c r="F11" s="104"/>
      <c r="G11" s="104"/>
      <c r="H11" s="104"/>
      <c r="I11" s="104">
        <v>3744</v>
      </c>
      <c r="J11" s="104">
        <v>656</v>
      </c>
      <c r="K11" s="104">
        <v>1096</v>
      </c>
      <c r="L11" s="104">
        <f t="shared" si="6"/>
        <v>1832</v>
      </c>
      <c r="M11" s="104">
        <f t="shared" si="6"/>
        <v>1832</v>
      </c>
      <c r="N11" s="110">
        <f t="shared" si="6"/>
        <v>1832</v>
      </c>
      <c r="O11" s="107">
        <f>AVERAGE($C11:$K11)</f>
        <v>1832</v>
      </c>
      <c r="P11" s="104">
        <f t="shared" si="4"/>
        <v>1832</v>
      </c>
      <c r="Q11" s="104">
        <f t="shared" si="4"/>
        <v>1832</v>
      </c>
      <c r="R11" s="104">
        <f t="shared" si="4"/>
        <v>1832</v>
      </c>
      <c r="S11" s="104">
        <f t="shared" si="4"/>
        <v>1832</v>
      </c>
      <c r="T11" s="104">
        <f t="shared" si="4"/>
        <v>1832</v>
      </c>
      <c r="U11" s="104">
        <f t="shared" si="4"/>
        <v>1832</v>
      </c>
      <c r="V11" s="104">
        <f t="shared" si="4"/>
        <v>1832</v>
      </c>
      <c r="W11" s="104">
        <f t="shared" si="4"/>
        <v>1832</v>
      </c>
      <c r="X11" s="104">
        <f t="shared" si="4"/>
        <v>1832</v>
      </c>
      <c r="Y11" s="104">
        <f t="shared" si="4"/>
        <v>1832</v>
      </c>
      <c r="Z11" s="111">
        <f t="shared" si="4"/>
        <v>1832</v>
      </c>
      <c r="AA11" s="104">
        <f t="shared" si="4"/>
        <v>1832</v>
      </c>
      <c r="AB11" s="104">
        <f t="shared" si="4"/>
        <v>1832</v>
      </c>
      <c r="AC11" s="104">
        <f t="shared" si="4"/>
        <v>1832</v>
      </c>
      <c r="AD11" s="104">
        <f t="shared" si="4"/>
        <v>1832</v>
      </c>
      <c r="AE11" s="104">
        <f t="shared" si="4"/>
        <v>1832</v>
      </c>
      <c r="AF11" s="104">
        <f t="shared" si="4"/>
        <v>1832</v>
      </c>
      <c r="AG11" s="104">
        <f t="shared" si="4"/>
        <v>1832</v>
      </c>
      <c r="AH11" s="104">
        <f t="shared" si="4"/>
        <v>1832</v>
      </c>
      <c r="AI11" s="104">
        <f t="shared" si="4"/>
        <v>1832</v>
      </c>
      <c r="AJ11" s="104">
        <f t="shared" si="4"/>
        <v>1832</v>
      </c>
      <c r="AK11" s="104">
        <f t="shared" si="4"/>
        <v>1832</v>
      </c>
      <c r="AL11" s="104">
        <f t="shared" si="4"/>
        <v>1832</v>
      </c>
      <c r="AM11" s="104">
        <f t="shared" si="4"/>
        <v>1832</v>
      </c>
      <c r="AN11" s="104">
        <f t="shared" si="4"/>
        <v>1832</v>
      </c>
      <c r="AO11" s="104">
        <f t="shared" si="4"/>
        <v>1832</v>
      </c>
      <c r="AP11" s="104">
        <f t="shared" si="4"/>
        <v>1832</v>
      </c>
      <c r="AQ11" s="104">
        <f t="shared" si="4"/>
        <v>1832</v>
      </c>
      <c r="AR11" s="104">
        <f t="shared" si="4"/>
        <v>1832</v>
      </c>
      <c r="AS11" s="104">
        <f t="shared" si="4"/>
        <v>1832</v>
      </c>
      <c r="AT11" s="104">
        <f t="shared" si="4"/>
        <v>1832</v>
      </c>
      <c r="AU11" s="104">
        <f t="shared" si="4"/>
        <v>1832</v>
      </c>
      <c r="AV11" s="104">
        <f t="shared" si="4"/>
        <v>1832</v>
      </c>
      <c r="AW11" s="104">
        <f t="shared" si="4"/>
        <v>1832</v>
      </c>
      <c r="AX11" s="104">
        <f t="shared" si="4"/>
        <v>1832</v>
      </c>
      <c r="AY11" s="104">
        <f t="shared" si="4"/>
        <v>1832</v>
      </c>
      <c r="AZ11" s="104">
        <f t="shared" si="4"/>
        <v>1832</v>
      </c>
      <c r="BA11" s="104">
        <f t="shared" si="4"/>
        <v>1832</v>
      </c>
      <c r="BB11" s="104">
        <f t="shared" si="4"/>
        <v>1832</v>
      </c>
      <c r="BC11" s="104">
        <f t="shared" si="4"/>
        <v>1832</v>
      </c>
      <c r="BD11" s="104">
        <f t="shared" si="4"/>
        <v>1832</v>
      </c>
      <c r="BE11" s="104">
        <f t="shared" si="4"/>
        <v>1832</v>
      </c>
      <c r="BF11" s="104">
        <f t="shared" si="4"/>
        <v>1832</v>
      </c>
      <c r="BG11" s="104">
        <f t="shared" si="4"/>
        <v>1832</v>
      </c>
      <c r="BH11" s="104">
        <f t="shared" si="4"/>
        <v>1832</v>
      </c>
      <c r="BI11" s="104">
        <f t="shared" si="4"/>
        <v>1832</v>
      </c>
      <c r="BJ11" s="104">
        <f t="shared" si="4"/>
        <v>1832</v>
      </c>
      <c r="BK11" s="104">
        <f t="shared" si="4"/>
        <v>1832</v>
      </c>
      <c r="BL11" s="104">
        <f t="shared" si="4"/>
        <v>1832</v>
      </c>
      <c r="BM11" s="104">
        <f t="shared" si="4"/>
        <v>1832</v>
      </c>
      <c r="BN11" s="104">
        <f t="shared" si="4"/>
        <v>1832</v>
      </c>
      <c r="BO11" s="104">
        <f t="shared" si="4"/>
        <v>1832</v>
      </c>
      <c r="BP11" s="104">
        <f t="shared" si="4"/>
        <v>1832</v>
      </c>
      <c r="BQ11" s="104">
        <f t="shared" si="4"/>
        <v>1832</v>
      </c>
      <c r="BR11" s="104">
        <f t="shared" si="4"/>
        <v>1832</v>
      </c>
      <c r="BS11" s="104">
        <f t="shared" si="4"/>
        <v>1832</v>
      </c>
      <c r="BT11" s="104">
        <f t="shared" si="4"/>
        <v>1832</v>
      </c>
      <c r="BU11" s="104">
        <f t="shared" si="4"/>
        <v>1832</v>
      </c>
      <c r="BV11" s="104">
        <f t="shared" si="4"/>
        <v>1832</v>
      </c>
      <c r="BW11" s="104">
        <f t="shared" si="4"/>
        <v>1832</v>
      </c>
      <c r="BX11" s="104">
        <f t="shared" si="4"/>
        <v>1832</v>
      </c>
      <c r="BY11" s="104">
        <f t="shared" si="4"/>
        <v>1832</v>
      </c>
      <c r="BZ11" s="104">
        <f t="shared" si="4"/>
        <v>1832</v>
      </c>
      <c r="CA11" s="104">
        <f t="shared" ref="CA11" si="7">AVERAGE($C11:$K11)</f>
        <v>1832</v>
      </c>
      <c r="CB11" s="104">
        <f t="shared" si="5"/>
        <v>1832</v>
      </c>
      <c r="CC11" s="104">
        <f t="shared" si="5"/>
        <v>1832</v>
      </c>
      <c r="CD11" s="104">
        <f t="shared" si="5"/>
        <v>1832</v>
      </c>
      <c r="CE11" s="104">
        <f t="shared" si="5"/>
        <v>1832</v>
      </c>
      <c r="CF11" s="104">
        <f t="shared" si="5"/>
        <v>1832</v>
      </c>
      <c r="CG11" s="104">
        <f t="shared" si="5"/>
        <v>1832</v>
      </c>
      <c r="CH11" s="104">
        <f t="shared" si="5"/>
        <v>1832</v>
      </c>
      <c r="CI11" s="104">
        <f t="shared" si="5"/>
        <v>1832</v>
      </c>
      <c r="CJ11" s="104">
        <f t="shared" si="5"/>
        <v>1832</v>
      </c>
      <c r="CK11" s="104">
        <f t="shared" si="5"/>
        <v>1832</v>
      </c>
      <c r="CL11" s="104">
        <f t="shared" si="5"/>
        <v>1832</v>
      </c>
      <c r="CM11" s="104">
        <f t="shared" si="5"/>
        <v>1832</v>
      </c>
      <c r="CN11" s="104">
        <f t="shared" si="5"/>
        <v>1832</v>
      </c>
      <c r="CO11" s="104">
        <f t="shared" si="5"/>
        <v>1832</v>
      </c>
      <c r="CP11" s="104">
        <f t="shared" si="5"/>
        <v>1832</v>
      </c>
      <c r="CQ11" s="104">
        <f t="shared" si="5"/>
        <v>1832</v>
      </c>
      <c r="CR11" s="104">
        <f t="shared" si="5"/>
        <v>1832</v>
      </c>
      <c r="CS11" s="104">
        <f t="shared" si="5"/>
        <v>1832</v>
      </c>
      <c r="CT11" s="104">
        <f t="shared" si="5"/>
        <v>1832</v>
      </c>
      <c r="CU11" s="104">
        <f t="shared" si="5"/>
        <v>1832</v>
      </c>
      <c r="CV11" s="104">
        <f t="shared" si="5"/>
        <v>1832</v>
      </c>
      <c r="CW11" s="104">
        <f t="shared" si="5"/>
        <v>1832</v>
      </c>
      <c r="CX11" s="104">
        <f t="shared" si="5"/>
        <v>1832</v>
      </c>
      <c r="CY11" s="104">
        <f t="shared" si="5"/>
        <v>1832</v>
      </c>
      <c r="CZ11" s="104">
        <f t="shared" si="5"/>
        <v>1832</v>
      </c>
      <c r="DA11" s="104">
        <f t="shared" si="5"/>
        <v>1832</v>
      </c>
      <c r="DB11" s="104">
        <f t="shared" si="5"/>
        <v>1832</v>
      </c>
      <c r="DC11" s="104">
        <f t="shared" si="5"/>
        <v>1832</v>
      </c>
      <c r="DD11" s="104">
        <f t="shared" si="5"/>
        <v>1832</v>
      </c>
      <c r="DE11" s="104">
        <f t="shared" si="5"/>
        <v>1832</v>
      </c>
      <c r="DF11" s="104">
        <f t="shared" si="5"/>
        <v>1832</v>
      </c>
      <c r="DG11" s="104">
        <f t="shared" si="5"/>
        <v>1832</v>
      </c>
      <c r="DH11" s="104">
        <f t="shared" si="5"/>
        <v>1832</v>
      </c>
      <c r="DI11" s="104">
        <f t="shared" si="5"/>
        <v>1832</v>
      </c>
      <c r="DJ11" s="104">
        <f t="shared" si="5"/>
        <v>1832</v>
      </c>
      <c r="DK11" s="104">
        <f t="shared" si="5"/>
        <v>1832</v>
      </c>
      <c r="DL11" s="104">
        <f t="shared" si="5"/>
        <v>1832</v>
      </c>
      <c r="DM11" s="104">
        <f t="shared" si="5"/>
        <v>1832</v>
      </c>
      <c r="DN11" s="104">
        <f t="shared" si="5"/>
        <v>1832</v>
      </c>
      <c r="DO11" s="104">
        <f t="shared" si="5"/>
        <v>1832</v>
      </c>
      <c r="DP11" s="104">
        <f t="shared" si="5"/>
        <v>1832</v>
      </c>
      <c r="DQ11" s="104">
        <f t="shared" si="5"/>
        <v>1832</v>
      </c>
      <c r="DR11" s="104">
        <f t="shared" si="5"/>
        <v>1832</v>
      </c>
    </row>
    <row r="12" spans="1:198" x14ac:dyDescent="0.3">
      <c r="A12" s="115" t="s">
        <v>107</v>
      </c>
      <c r="B12" s="109" t="s">
        <v>108</v>
      </c>
      <c r="C12" s="104"/>
      <c r="D12" s="104"/>
      <c r="E12" s="104">
        <v>3000</v>
      </c>
      <c r="F12" s="104"/>
      <c r="G12" s="104">
        <v>3000</v>
      </c>
      <c r="H12" s="104"/>
      <c r="I12" s="104">
        <v>3000</v>
      </c>
      <c r="J12" s="104"/>
      <c r="K12" s="104"/>
      <c r="L12" s="104">
        <f t="shared" si="6"/>
        <v>3000</v>
      </c>
      <c r="M12" s="104"/>
      <c r="N12" s="110">
        <f t="shared" si="6"/>
        <v>3000</v>
      </c>
      <c r="O12" s="107"/>
      <c r="P12" s="105">
        <f t="shared" si="6"/>
        <v>3000</v>
      </c>
      <c r="Q12" s="104"/>
      <c r="R12" s="105">
        <f t="shared" si="6"/>
        <v>3000</v>
      </c>
      <c r="S12" s="104"/>
      <c r="T12" s="105">
        <f t="shared" si="6"/>
        <v>3000</v>
      </c>
      <c r="U12" s="104"/>
      <c r="V12" s="105">
        <f t="shared" si="6"/>
        <v>3000</v>
      </c>
      <c r="W12" s="104"/>
      <c r="X12" s="105">
        <f t="shared" si="6"/>
        <v>3000</v>
      </c>
      <c r="Y12" s="104"/>
      <c r="Z12" s="108">
        <f t="shared" si="6"/>
        <v>3000</v>
      </c>
      <c r="AA12" s="104"/>
      <c r="AB12" s="104">
        <f t="shared" ref="AB12:CL12" si="8">AVERAGE($C12:$K12)</f>
        <v>3000</v>
      </c>
      <c r="AC12" s="104"/>
      <c r="AD12" s="105">
        <f t="shared" si="8"/>
        <v>3000</v>
      </c>
      <c r="AE12" s="104"/>
      <c r="AF12" s="105">
        <f t="shared" si="8"/>
        <v>3000</v>
      </c>
      <c r="AG12" s="104"/>
      <c r="AH12" s="105">
        <f t="shared" si="8"/>
        <v>3000</v>
      </c>
      <c r="AI12" s="104"/>
      <c r="AJ12" s="105">
        <f t="shared" si="8"/>
        <v>3000</v>
      </c>
      <c r="AK12" s="104"/>
      <c r="AL12" s="105">
        <f t="shared" si="8"/>
        <v>3000</v>
      </c>
      <c r="AM12" s="104"/>
      <c r="AN12" s="105">
        <f t="shared" si="8"/>
        <v>3000</v>
      </c>
      <c r="AO12" s="104"/>
      <c r="AP12" s="105">
        <f t="shared" si="8"/>
        <v>3000</v>
      </c>
      <c r="AQ12" s="104"/>
      <c r="AR12" s="105">
        <f t="shared" si="8"/>
        <v>3000</v>
      </c>
      <c r="AS12" s="104"/>
      <c r="AT12" s="105">
        <f t="shared" si="8"/>
        <v>3000</v>
      </c>
      <c r="AU12" s="104"/>
      <c r="AV12" s="105">
        <f t="shared" si="8"/>
        <v>3000</v>
      </c>
      <c r="AW12" s="104"/>
      <c r="AX12" s="105">
        <f t="shared" si="8"/>
        <v>3000</v>
      </c>
      <c r="AY12" s="104"/>
      <c r="AZ12" s="105">
        <f t="shared" si="8"/>
        <v>3000</v>
      </c>
      <c r="BA12" s="104"/>
      <c r="BB12" s="105">
        <f t="shared" si="8"/>
        <v>3000</v>
      </c>
      <c r="BC12" s="104"/>
      <c r="BD12" s="105">
        <f t="shared" si="8"/>
        <v>3000</v>
      </c>
      <c r="BE12" s="104"/>
      <c r="BF12" s="105">
        <f t="shared" si="8"/>
        <v>3000</v>
      </c>
      <c r="BG12" s="104"/>
      <c r="BH12" s="105">
        <f t="shared" si="8"/>
        <v>3000</v>
      </c>
      <c r="BI12" s="104"/>
      <c r="BJ12" s="105">
        <f t="shared" si="8"/>
        <v>3000</v>
      </c>
      <c r="BK12" s="104"/>
      <c r="BL12" s="105">
        <f t="shared" si="8"/>
        <v>3000</v>
      </c>
      <c r="BM12" s="104"/>
      <c r="BN12" s="105">
        <f t="shared" si="8"/>
        <v>3000</v>
      </c>
      <c r="BO12" s="104"/>
      <c r="BP12" s="105">
        <f t="shared" si="8"/>
        <v>3000</v>
      </c>
      <c r="BQ12" s="104"/>
      <c r="BR12" s="105">
        <f t="shared" si="8"/>
        <v>3000</v>
      </c>
      <c r="BS12" s="104"/>
      <c r="BT12" s="105">
        <f t="shared" si="8"/>
        <v>3000</v>
      </c>
      <c r="BU12" s="104"/>
      <c r="BV12" s="105">
        <f t="shared" si="8"/>
        <v>3000</v>
      </c>
      <c r="BW12" s="104"/>
      <c r="BX12" s="105">
        <f t="shared" si="8"/>
        <v>3000</v>
      </c>
      <c r="BY12" s="104"/>
      <c r="BZ12" s="105">
        <f t="shared" si="8"/>
        <v>3000</v>
      </c>
      <c r="CA12" s="104"/>
      <c r="CB12" s="105">
        <f t="shared" si="8"/>
        <v>3000</v>
      </c>
      <c r="CC12" s="104"/>
      <c r="CD12" s="105">
        <f t="shared" si="8"/>
        <v>3000</v>
      </c>
      <c r="CE12" s="104"/>
      <c r="CF12" s="105">
        <f t="shared" si="8"/>
        <v>3000</v>
      </c>
      <c r="CG12" s="104"/>
      <c r="CH12" s="105">
        <f t="shared" si="8"/>
        <v>3000</v>
      </c>
      <c r="CI12" s="104"/>
      <c r="CJ12" s="105">
        <f t="shared" si="8"/>
        <v>3000</v>
      </c>
      <c r="CK12" s="104"/>
      <c r="CL12" s="105">
        <f t="shared" si="8"/>
        <v>3000</v>
      </c>
      <c r="CM12" s="104"/>
      <c r="CN12" s="105">
        <f t="shared" si="5"/>
        <v>3000</v>
      </c>
      <c r="CO12" s="104"/>
      <c r="CP12" s="105">
        <f t="shared" si="5"/>
        <v>3000</v>
      </c>
      <c r="CQ12" s="104"/>
      <c r="CR12" s="105">
        <f t="shared" si="5"/>
        <v>3000</v>
      </c>
      <c r="CS12" s="104"/>
      <c r="CT12" s="105">
        <f t="shared" si="5"/>
        <v>3000</v>
      </c>
      <c r="CU12" s="104"/>
      <c r="CV12" s="105">
        <f t="shared" si="5"/>
        <v>3000</v>
      </c>
      <c r="CW12" s="104"/>
      <c r="CX12" s="105">
        <f t="shared" si="5"/>
        <v>3000</v>
      </c>
      <c r="CY12" s="104"/>
      <c r="CZ12" s="105">
        <f t="shared" si="5"/>
        <v>3000</v>
      </c>
      <c r="DA12" s="104"/>
      <c r="DB12" s="105">
        <f t="shared" si="5"/>
        <v>3000</v>
      </c>
      <c r="DC12" s="104"/>
      <c r="DD12" s="105">
        <f t="shared" si="5"/>
        <v>3000</v>
      </c>
      <c r="DE12" s="104"/>
      <c r="DF12" s="105">
        <f t="shared" si="5"/>
        <v>3000</v>
      </c>
      <c r="DG12" s="104"/>
      <c r="DH12" s="105">
        <f t="shared" si="5"/>
        <v>3000</v>
      </c>
      <c r="DI12" s="104"/>
      <c r="DJ12" s="105">
        <f t="shared" si="5"/>
        <v>3000</v>
      </c>
      <c r="DK12" s="104"/>
      <c r="DL12" s="105">
        <f t="shared" si="5"/>
        <v>3000</v>
      </c>
      <c r="DM12" s="104"/>
      <c r="DN12" s="105">
        <f t="shared" si="5"/>
        <v>3000</v>
      </c>
      <c r="DO12" s="104"/>
      <c r="DP12" s="105">
        <f t="shared" si="5"/>
        <v>3000</v>
      </c>
      <c r="DQ12" s="104"/>
      <c r="DR12" s="105">
        <f t="shared" si="5"/>
        <v>3000</v>
      </c>
    </row>
    <row r="13" spans="1:198" x14ac:dyDescent="0.3">
      <c r="A13" s="115" t="s">
        <v>109</v>
      </c>
      <c r="B13" s="109" t="s">
        <v>110</v>
      </c>
      <c r="C13" s="104"/>
      <c r="D13" s="105">
        <v>103.8</v>
      </c>
      <c r="E13" s="105"/>
      <c r="F13" s="105"/>
      <c r="G13" s="105"/>
      <c r="H13" s="105"/>
      <c r="I13" s="105"/>
      <c r="J13" s="105">
        <v>107</v>
      </c>
      <c r="K13" s="105">
        <v>40</v>
      </c>
      <c r="L13" s="105">
        <f t="shared" si="6"/>
        <v>83.600000000000009</v>
      </c>
      <c r="M13" s="105">
        <f t="shared" si="6"/>
        <v>83.600000000000009</v>
      </c>
      <c r="N13" s="106">
        <f t="shared" si="6"/>
        <v>83.600000000000009</v>
      </c>
      <c r="O13" s="107">
        <f>N13*(1+INPUT!$J$21)</f>
        <v>84.137884917196288</v>
      </c>
      <c r="P13" s="107">
        <f>O13*(1+INPUT!$J$21)</f>
        <v>84.679230602145537</v>
      </c>
      <c r="Q13" s="107">
        <f>P13*(1+INPUT!$J$21)</f>
        <v>85.224059321531669</v>
      </c>
      <c r="R13" s="107">
        <f>Q13*(1+INPUT!$J$21)</f>
        <v>85.772393485303127</v>
      </c>
      <c r="S13" s="107">
        <f>R13*(1+INPUT!$J$21)</f>
        <v>86.324255647594626</v>
      </c>
      <c r="T13" s="107">
        <f>S13*(1+INPUT!$J$21)</f>
        <v>86.879668507654884</v>
      </c>
      <c r="U13" s="107">
        <f>T13*(1+INPUT!$J$21)</f>
        <v>87.438654910780258</v>
      </c>
      <c r="V13" s="107">
        <f>U13*(1+INPUT!$J$21)</f>
        <v>88.001237849254423</v>
      </c>
      <c r="W13" s="107">
        <f>V13*(1+INPUT!$J$21)</f>
        <v>88.567440463294105</v>
      </c>
      <c r="X13" s="107">
        <f>W13*(1+INPUT!$J$21)</f>
        <v>89.137286042000881</v>
      </c>
      <c r="Y13" s="107">
        <f>X13*(1+INPUT!$J$21)</f>
        <v>89.710798024319104</v>
      </c>
      <c r="Z13" s="114">
        <f>Y13*(1+INPUT!$J$21)</f>
        <v>90.288000000000011</v>
      </c>
      <c r="AA13" s="104">
        <f>Z13*(1+INPUT!$J$21)</f>
        <v>90.868915710571997</v>
      </c>
      <c r="AB13" s="107">
        <f>AA13*(1+INPUT!$J$21)</f>
        <v>91.453569050317185</v>
      </c>
      <c r="AC13" s="107">
        <f>AB13*(1+INPUT!$J$21)</f>
        <v>92.041984067254205</v>
      </c>
      <c r="AD13" s="107">
        <f>AC13*(1+INPUT!$J$21)</f>
        <v>92.634184964127371</v>
      </c>
      <c r="AE13" s="107">
        <f>AD13*(1+INPUT!$J$21)</f>
        <v>93.230196099402193</v>
      </c>
      <c r="AF13" s="107">
        <f>AE13*(1+INPUT!$J$21)</f>
        <v>93.830041988267268</v>
      </c>
      <c r="AG13" s="107">
        <f>AF13*(1+INPUT!$J$21)</f>
        <v>94.433747303642662</v>
      </c>
      <c r="AH13" s="107">
        <f>AG13*(1+INPUT!$J$21)</f>
        <v>95.041336877194752</v>
      </c>
      <c r="AI13" s="107">
        <f>AH13*(1+INPUT!$J$21)</f>
        <v>95.652835700357599</v>
      </c>
      <c r="AJ13" s="107">
        <f>AI13*(1+INPUT!$J$21)</f>
        <v>96.268268925360914</v>
      </c>
      <c r="AK13" s="107">
        <f>AJ13*(1+INPUT!$J$21)</f>
        <v>96.887661866264594</v>
      </c>
      <c r="AL13" s="107">
        <f>AK13*(1+INPUT!$J$21)</f>
        <v>97.511039999999966</v>
      </c>
      <c r="AM13" s="107">
        <f>AL13*(1+INPUT!$J$21)</f>
        <v>98.13842896741771</v>
      </c>
      <c r="AN13" s="107">
        <f>AM13*(1+INPUT!$J$21)</f>
        <v>98.769854574342503</v>
      </c>
      <c r="AO13" s="107">
        <f>AN13*(1+INPUT!$J$21)</f>
        <v>99.405342792634485</v>
      </c>
      <c r="AP13" s="107">
        <f>AO13*(1+INPUT!$J$21)</f>
        <v>100.0449197612575</v>
      </c>
      <c r="AQ13" s="107">
        <f>AP13*(1+INPUT!$J$21)</f>
        <v>100.6886117873543</v>
      </c>
      <c r="AR13" s="107">
        <f>AQ13*(1+INPUT!$J$21)</f>
        <v>101.33644534732859</v>
      </c>
      <c r="AS13" s="107">
        <f>AR13*(1+INPUT!$J$21)</f>
        <v>101.98844708793402</v>
      </c>
      <c r="AT13" s="107">
        <f>AS13*(1+INPUT!$J$21)</f>
        <v>102.64464382737027</v>
      </c>
      <c r="AU13" s="107">
        <f>AT13*(1+INPUT!$J$21)</f>
        <v>103.30506255638615</v>
      </c>
      <c r="AV13" s="107">
        <f>AU13*(1+INPUT!$J$21)</f>
        <v>103.96973043938972</v>
      </c>
      <c r="AW13" s="107">
        <f>AV13*(1+INPUT!$J$21)</f>
        <v>104.63867481556569</v>
      </c>
      <c r="AX13" s="107">
        <f>AW13*(1+INPUT!$J$21)</f>
        <v>105.3119231999999</v>
      </c>
      <c r="AY13" s="107">
        <f>AX13*(1+INPUT!$J$21)</f>
        <v>105.98950328481106</v>
      </c>
      <c r="AZ13" s="107">
        <f>AY13*(1+INPUT!$J$21)</f>
        <v>106.67144294028985</v>
      </c>
      <c r="BA13" s="107">
        <f>AZ13*(1+INPUT!$J$21)</f>
        <v>107.35777021604518</v>
      </c>
      <c r="BB13" s="107">
        <f>BA13*(1+INPUT!$J$21)</f>
        <v>108.04851334215805</v>
      </c>
      <c r="BC13" s="107">
        <f>BB13*(1+INPUT!$J$21)</f>
        <v>108.7437007303426</v>
      </c>
      <c r="BD13" s="107">
        <f>BC13*(1+INPUT!$J$21)</f>
        <v>109.44336097511483</v>
      </c>
      <c r="BE13" s="107">
        <f>BD13*(1+INPUT!$J$21)</f>
        <v>110.14752285496868</v>
      </c>
      <c r="BF13" s="107">
        <f>BE13*(1+INPUT!$J$21)</f>
        <v>110.85621533355985</v>
      </c>
      <c r="BG13" s="107">
        <f>BF13*(1+INPUT!$J$21)</f>
        <v>111.569467560897</v>
      </c>
      <c r="BH13" s="107">
        <f>BG13*(1+INPUT!$J$21)</f>
        <v>112.28730887454086</v>
      </c>
      <c r="BI13" s="107">
        <f>BH13*(1+INPUT!$J$21)</f>
        <v>113.0097688008109</v>
      </c>
      <c r="BJ13" s="107">
        <f>BI13*(1+INPUT!$J$21)</f>
        <v>113.73687705599984</v>
      </c>
      <c r="BK13" s="107">
        <f>BJ13*(1+INPUT!$J$21)</f>
        <v>114.46866354759591</v>
      </c>
      <c r="BL13" s="107">
        <f>BK13*(1+INPUT!$J$21)</f>
        <v>115.20515837551299</v>
      </c>
      <c r="BM13" s="107">
        <f>BL13*(1+INPUT!$J$21)</f>
        <v>115.94639183332876</v>
      </c>
      <c r="BN13" s="107">
        <f>BM13*(1+INPUT!$J$21)</f>
        <v>116.69239440953065</v>
      </c>
      <c r="BO13" s="107">
        <f>BN13*(1+INPUT!$J$21)</f>
        <v>117.44319678876997</v>
      </c>
      <c r="BP13" s="107">
        <f>BO13*(1+INPUT!$J$21)</f>
        <v>118.19882985312397</v>
      </c>
      <c r="BQ13" s="107">
        <f>BP13*(1+INPUT!$J$21)</f>
        <v>118.95932468336613</v>
      </c>
      <c r="BR13" s="107">
        <f>BQ13*(1+INPUT!$J$21)</f>
        <v>119.72471256024458</v>
      </c>
      <c r="BS13" s="107">
        <f>BR13*(1+INPUT!$J$21)</f>
        <v>120.49502496576871</v>
      </c>
      <c r="BT13" s="107">
        <f>BS13*(1+INPUT!$J$21)</f>
        <v>121.27029358450407</v>
      </c>
      <c r="BU13" s="107">
        <f>BT13*(1+INPUT!$J$21)</f>
        <v>122.05055030487573</v>
      </c>
      <c r="BV13" s="107">
        <f>BU13*(1+INPUT!$J$21)</f>
        <v>122.83582722047979</v>
      </c>
      <c r="BW13" s="107">
        <f>BV13*(1+INPUT!$J$21)</f>
        <v>123.62615663140353</v>
      </c>
      <c r="BX13" s="107">
        <f>BW13*(1+INPUT!$J$21)</f>
        <v>124.42157104555399</v>
      </c>
      <c r="BY13" s="107">
        <f>BX13*(1+INPUT!$J$21)</f>
        <v>125.22210317999502</v>
      </c>
      <c r="BZ13" s="107">
        <f>BY13*(1+INPUT!$J$21)</f>
        <v>126.02778596229307</v>
      </c>
      <c r="CA13" s="107">
        <f>BZ13*(1+INPUT!$J$21)</f>
        <v>126.83865253187153</v>
      </c>
      <c r="CB13" s="107">
        <f>CA13*(1+INPUT!$J$21)</f>
        <v>127.65473624137385</v>
      </c>
      <c r="CC13" s="107">
        <f>CB13*(1+INPUT!$J$21)</f>
        <v>128.47607065803541</v>
      </c>
      <c r="CD13" s="107">
        <f>CC13*(1+INPUT!$J$21)</f>
        <v>129.30268956506413</v>
      </c>
      <c r="CE13" s="107">
        <f>CD13*(1+INPUT!$J$21)</f>
        <v>130.13462696303017</v>
      </c>
      <c r="CF13" s="107">
        <f>CE13*(1+INPUT!$J$21)</f>
        <v>130.97191707126439</v>
      </c>
      <c r="CG13" s="107">
        <f>CF13*(1+INPUT!$J$21)</f>
        <v>131.81459432926576</v>
      </c>
      <c r="CH13" s="107">
        <f>CG13*(1+INPUT!$J$21)</f>
        <v>132.66269339811814</v>
      </c>
      <c r="CI13" s="107">
        <f>CH13*(1+INPUT!$J$21)</f>
        <v>133.51624916191579</v>
      </c>
      <c r="CJ13" s="107">
        <f>CI13*(1+INPUT!$J$21)</f>
        <v>134.37529672919828</v>
      </c>
      <c r="CK13" s="107">
        <f>CJ13*(1+INPUT!$J$21)</f>
        <v>135.23987143439459</v>
      </c>
      <c r="CL13" s="107">
        <f>CK13*(1+INPUT!$J$21)</f>
        <v>136.11000883927647</v>
      </c>
      <c r="CM13" s="107">
        <f>CL13*(1+INPUT!$J$21)</f>
        <v>136.98574473442122</v>
      </c>
      <c r="CN13" s="107">
        <f>CM13*(1+INPUT!$J$21)</f>
        <v>137.86711514068372</v>
      </c>
      <c r="CO13" s="107">
        <f>CN13*(1+INPUT!$J$21)</f>
        <v>138.75415631067818</v>
      </c>
      <c r="CP13" s="107">
        <f>CO13*(1+INPUT!$J$21)</f>
        <v>139.6469047302692</v>
      </c>
      <c r="CQ13" s="107">
        <f>CP13*(1+INPUT!$J$21)</f>
        <v>140.54539712007252</v>
      </c>
      <c r="CR13" s="107">
        <f>CQ13*(1+INPUT!$J$21)</f>
        <v>141.44967043696545</v>
      </c>
      <c r="CS13" s="107">
        <f>CR13*(1+INPUT!$J$21)</f>
        <v>142.35976187560695</v>
      </c>
      <c r="CT13" s="107">
        <f>CS13*(1+INPUT!$J$21)</f>
        <v>143.27570886996753</v>
      </c>
      <c r="CU13" s="107">
        <f>CT13*(1+INPUT!$J$21)</f>
        <v>144.19754909486898</v>
      </c>
      <c r="CV13" s="107">
        <f>CU13*(1+INPUT!$J$21)</f>
        <v>145.12532046753407</v>
      </c>
      <c r="CW13" s="107">
        <f>CV13*(1+INPUT!$J$21)</f>
        <v>146.05906114914609</v>
      </c>
      <c r="CX13" s="107">
        <f>CW13*(1+INPUT!$J$21)</f>
        <v>146.99880954641853</v>
      </c>
      <c r="CY13" s="107">
        <f>CX13*(1+INPUT!$J$21)</f>
        <v>147.94460431317484</v>
      </c>
      <c r="CZ13" s="107">
        <f>CY13*(1+INPUT!$J$21)</f>
        <v>148.89648435193834</v>
      </c>
      <c r="DA13" s="107">
        <f>CZ13*(1+INPUT!$J$21)</f>
        <v>149.85448881553236</v>
      </c>
      <c r="DB13" s="107">
        <f>DA13*(1+INPUT!$J$21)</f>
        <v>150.81865710869067</v>
      </c>
      <c r="DC13" s="107">
        <f>DB13*(1+INPUT!$J$21)</f>
        <v>151.78902888967826</v>
      </c>
      <c r="DD13" s="107">
        <f>DC13*(1+INPUT!$J$21)</f>
        <v>152.76564407192262</v>
      </c>
      <c r="DE13" s="107">
        <f>DD13*(1+INPUT!$J$21)</f>
        <v>153.74854282565545</v>
      </c>
      <c r="DF13" s="107">
        <f>DE13*(1+INPUT!$J$21)</f>
        <v>154.73776557956486</v>
      </c>
      <c r="DG13" s="107">
        <f>DF13*(1+INPUT!$J$21)</f>
        <v>155.73335302245843</v>
      </c>
      <c r="DH13" s="107">
        <f>DG13*(1+INPUT!$J$21)</f>
        <v>156.73534610493672</v>
      </c>
      <c r="DI13" s="107">
        <f>DH13*(1+INPUT!$J$21)</f>
        <v>157.7437860410777</v>
      </c>
      <c r="DJ13" s="107">
        <f>DI13*(1+INPUT!$J$21)</f>
        <v>158.75871431013192</v>
      </c>
      <c r="DK13" s="107">
        <f>DJ13*(1+INPUT!$J$21)</f>
        <v>159.78017265822874</v>
      </c>
      <c r="DL13" s="107">
        <f>DK13*(1+INPUT!$J$21)</f>
        <v>160.80820310009332</v>
      </c>
      <c r="DM13" s="107">
        <f>DL13*(1+INPUT!$J$21)</f>
        <v>161.84284792077486</v>
      </c>
      <c r="DN13" s="107">
        <f>DM13*(1+INPUT!$J$21)</f>
        <v>162.88414967738584</v>
      </c>
      <c r="DO13" s="107">
        <f>DN13*(1+INPUT!$J$21)</f>
        <v>163.93215120085245</v>
      </c>
      <c r="DP13" s="107">
        <f>DO13*(1+INPUT!$J$21)</f>
        <v>164.98689559767635</v>
      </c>
      <c r="DQ13" s="107">
        <f>DP13*(1+INPUT!$J$21)</f>
        <v>166.04842625170778</v>
      </c>
      <c r="DR13" s="107">
        <f>DQ13*(1+INPUT!$J$21)</f>
        <v>167.11678682592995</v>
      </c>
    </row>
    <row r="14" spans="1:198" x14ac:dyDescent="0.3">
      <c r="A14" s="115" t="s">
        <v>111</v>
      </c>
      <c r="B14" s="109" t="s">
        <v>112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10"/>
      <c r="O14" s="107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11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BL14" s="104"/>
      <c r="BM14" s="104"/>
      <c r="BN14" s="104"/>
      <c r="BO14" s="104"/>
      <c r="BP14" s="104"/>
      <c r="BQ14" s="104"/>
      <c r="BR14" s="104"/>
      <c r="BS14" s="104"/>
      <c r="BT14" s="104"/>
      <c r="BU14" s="104"/>
      <c r="BV14" s="104"/>
      <c r="BW14" s="104"/>
      <c r="BX14" s="104"/>
      <c r="BY14" s="104"/>
      <c r="BZ14" s="104"/>
      <c r="CA14" s="104"/>
      <c r="CB14" s="104"/>
      <c r="CC14" s="104"/>
      <c r="CD14" s="104"/>
      <c r="CE14" s="104"/>
      <c r="CF14" s="104"/>
      <c r="CG14" s="104"/>
      <c r="CH14" s="104"/>
      <c r="CI14" s="104"/>
      <c r="CJ14" s="104"/>
      <c r="CK14" s="104"/>
      <c r="CL14" s="104"/>
      <c r="CM14" s="104"/>
      <c r="CN14" s="104"/>
      <c r="CO14" s="104"/>
      <c r="CP14" s="104"/>
      <c r="CQ14" s="104"/>
      <c r="CR14" s="104"/>
      <c r="CS14" s="104"/>
      <c r="CT14" s="104"/>
      <c r="CU14" s="104"/>
      <c r="CV14" s="104"/>
      <c r="CW14" s="104"/>
      <c r="CX14" s="104"/>
      <c r="CY14" s="104"/>
      <c r="CZ14" s="104"/>
      <c r="DA14" s="104"/>
      <c r="DB14" s="104"/>
      <c r="DC14" s="104"/>
      <c r="DD14" s="104"/>
      <c r="DE14" s="104"/>
      <c r="DF14" s="104"/>
      <c r="DG14" s="104"/>
      <c r="DH14" s="104"/>
      <c r="DI14" s="104"/>
      <c r="DJ14" s="104"/>
      <c r="DK14" s="104"/>
      <c r="DL14" s="104"/>
      <c r="DM14" s="104"/>
      <c r="DN14" s="104"/>
      <c r="DO14" s="104"/>
      <c r="DP14" s="104"/>
      <c r="DQ14" s="104"/>
      <c r="DR14" s="104"/>
    </row>
    <row r="15" spans="1:198" ht="15" thickBot="1" x14ac:dyDescent="0.35">
      <c r="A15" s="116" t="s">
        <v>113</v>
      </c>
      <c r="B15" s="117" t="s">
        <v>113</v>
      </c>
      <c r="C15" s="104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6"/>
      <c r="O15" s="118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20">
        <f>INPUT!P8</f>
        <v>1532.6731182663316</v>
      </c>
      <c r="AN15" s="120">
        <f>AM15*(1+INPUT!$J$22)</f>
        <v>1542.4413802032573</v>
      </c>
      <c r="AO15" s="120">
        <f>AN15*(1+INPUT!$J$22)</f>
        <v>1552.2718986906054</v>
      </c>
      <c r="AP15" s="120">
        <f>AO15*(1+INPUT!$J$22)</f>
        <v>1562.1650705111501</v>
      </c>
      <c r="AQ15" s="120">
        <f>AP15*(1+INPUT!$J$22)</f>
        <v>1572.1212949765011</v>
      </c>
      <c r="AR15" s="120">
        <f>AQ15*(1+INPUT!$J$22)</f>
        <v>1582.1409739432204</v>
      </c>
      <c r="AS15" s="120">
        <f>AR15*(1+INPUT!$J$22)</f>
        <v>1592.224511829043</v>
      </c>
      <c r="AT15" s="120">
        <f>AS15*(1+INPUT!$J$22)</f>
        <v>1602.372315629199</v>
      </c>
      <c r="AU15" s="120">
        <f>AT15*(1+INPUT!$J$22)</f>
        <v>1612.5847949328415</v>
      </c>
      <c r="AV15" s="120">
        <f>AU15*(1+INPUT!$J$22)</f>
        <v>1622.8623619395792</v>
      </c>
      <c r="AW15" s="120">
        <f>AV15*(1+INPUT!$J$22)</f>
        <v>1633.2054314761124</v>
      </c>
      <c r="AX15" s="120">
        <f>AW15*(1+INPUT!$J$22)</f>
        <v>1643.6144210129773</v>
      </c>
      <c r="AY15" s="120">
        <f>AX15*(1+INPUT!$J$22)</f>
        <v>1654.0897506813963</v>
      </c>
      <c r="AZ15" s="120">
        <f>AY15*(1+INPUT!$J$22)</f>
        <v>1664.6318432902342</v>
      </c>
      <c r="BA15" s="120">
        <f>AZ15*(1+INPUT!$J$22)</f>
        <v>1675.2411243430654</v>
      </c>
      <c r="BB15" s="120">
        <f>BA15*(1+INPUT!$J$22)</f>
        <v>1685.9180220553469</v>
      </c>
      <c r="BC15" s="120">
        <f>BB15*(1+INPUT!$J$22)</f>
        <v>1696.6629673717027</v>
      </c>
      <c r="BD15" s="120">
        <f>BC15*(1+INPUT!$J$22)</f>
        <v>1707.4763939833181</v>
      </c>
      <c r="BE15" s="120">
        <f>BD15*(1+INPUT!$J$22)</f>
        <v>1718.3587383454433</v>
      </c>
      <c r="BF15" s="120">
        <f>BE15*(1+INPUT!$J$22)</f>
        <v>1729.3104396950109</v>
      </c>
      <c r="BG15" s="120">
        <f>BF15*(1+INPUT!$J$22)</f>
        <v>1740.3319400683642</v>
      </c>
      <c r="BH15" s="120">
        <f>BG15*(1+INPUT!$J$22)</f>
        <v>1751.4236843190988</v>
      </c>
      <c r="BI15" s="120">
        <f>BH15*(1+INPUT!$J$22)</f>
        <v>1762.5861201360176</v>
      </c>
      <c r="BJ15" s="120">
        <f>BI15*(1+INPUT!$J$22)</f>
        <v>1773.8196980612008</v>
      </c>
      <c r="BK15" s="120">
        <f>BJ15*(1+INPUT!$J$22)</f>
        <v>1785.1248715081911</v>
      </c>
      <c r="BL15" s="120">
        <f>BK15*(1+INPUT!$J$22)</f>
        <v>1796.5020967802943</v>
      </c>
      <c r="BM15" s="120">
        <f>BL15*(1+INPUT!$J$22)</f>
        <v>1807.9518330889969</v>
      </c>
      <c r="BN15" s="120">
        <f>BM15*(1+INPUT!$J$22)</f>
        <v>1819.4745425725005</v>
      </c>
      <c r="BO15" s="120">
        <f>BN15*(1+INPUT!$J$22)</f>
        <v>1831.0706903143753</v>
      </c>
      <c r="BP15" s="120">
        <f>BO15*(1+INPUT!$J$22)</f>
        <v>1842.740744362332</v>
      </c>
      <c r="BQ15" s="120">
        <f>BP15*(1+INPUT!$J$22)</f>
        <v>1854.4851757471126</v>
      </c>
      <c r="BR15" s="120">
        <f>BQ15*(1+INPUT!$J$22)</f>
        <v>1866.3044585015034</v>
      </c>
      <c r="BS15" s="120">
        <f>BR15*(1+INPUT!$J$22)</f>
        <v>1878.1990696794671</v>
      </c>
      <c r="BT15" s="120">
        <f>BS15*(1+INPUT!$J$22)</f>
        <v>1890.1694893753981</v>
      </c>
      <c r="BU15" s="120">
        <f>BT15*(1+INPUT!$J$22)</f>
        <v>1902.2162007435006</v>
      </c>
      <c r="BV15" s="120">
        <f>BU15*(1+INPUT!$J$22)</f>
        <v>1914.3396900172895</v>
      </c>
      <c r="BW15" s="120">
        <f>BV15*(1+INPUT!$J$22)</f>
        <v>1926.5404465292156</v>
      </c>
      <c r="BX15" s="120">
        <f>BW15*(1+INPUT!$J$22)</f>
        <v>1938.8189627304173</v>
      </c>
      <c r="BY15" s="120">
        <f>BX15*(1+INPUT!$J$22)</f>
        <v>1951.1757342105957</v>
      </c>
      <c r="BZ15" s="120">
        <f>BY15*(1+INPUT!$J$22)</f>
        <v>1963.6112597180188</v>
      </c>
      <c r="CA15" s="120">
        <f>BZ15*(1+INPUT!$J$22)</f>
        <v>1976.1260411796516</v>
      </c>
      <c r="CB15" s="120">
        <f>CA15*(1+INPUT!$J$22)</f>
        <v>1988.7205837214153</v>
      </c>
      <c r="CC15" s="120">
        <f>CB15*(1+INPUT!$J$22)</f>
        <v>2001.3953956885755</v>
      </c>
      <c r="CD15" s="120">
        <f>CC15*(1+INPUT!$J$22)</f>
        <v>2014.1509886662595</v>
      </c>
      <c r="CE15" s="120">
        <f>CD15*(1+INPUT!$J$22)</f>
        <v>2026.9878775001062</v>
      </c>
      <c r="CF15" s="120">
        <f>CE15*(1+INPUT!$J$22)</f>
        <v>2039.9065803170454</v>
      </c>
      <c r="CG15" s="120">
        <f>CF15*(1+INPUT!$J$22)</f>
        <v>2052.9076185462113</v>
      </c>
      <c r="CH15" s="120">
        <f>CG15*(1+INPUT!$J$22)</f>
        <v>2065.9915169399883</v>
      </c>
      <c r="CI15" s="120">
        <f>CH15*(1+INPUT!$J$22)</f>
        <v>2079.1588035951913</v>
      </c>
      <c r="CJ15" s="120">
        <f>CI15*(1+INPUT!$J$22)</f>
        <v>2092.410009974381</v>
      </c>
      <c r="CK15" s="120">
        <f>CJ15*(1+INPUT!$J$22)</f>
        <v>2105.7456709273147</v>
      </c>
      <c r="CL15" s="120">
        <f>CK15*(1+INPUT!$J$22)</f>
        <v>2119.1663247125343</v>
      </c>
      <c r="CM15" s="120">
        <f>CL15*(1+INPUT!$J$22)</f>
        <v>2132.6725130190921</v>
      </c>
      <c r="CN15" s="120">
        <f>CM15*(1+INPUT!$J$22)</f>
        <v>2146.2647809884138</v>
      </c>
      <c r="CO15" s="120">
        <f>CN15*(1+INPUT!$J$22)</f>
        <v>2159.9436772363028</v>
      </c>
      <c r="CP15" s="120">
        <f>CO15*(1+INPUT!$J$22)</f>
        <v>2173.7097538750818</v>
      </c>
      <c r="CQ15" s="120">
        <f>CP15*(1+INPUT!$J$22)</f>
        <v>2187.5635665358795</v>
      </c>
      <c r="CR15" s="120">
        <f>CQ15*(1+INPUT!$J$22)</f>
        <v>2201.5056743910554</v>
      </c>
      <c r="CS15" s="120">
        <f>CR15*(1+INPUT!$J$22)</f>
        <v>2215.5366401767706</v>
      </c>
      <c r="CT15" s="120">
        <f>CS15*(1+INPUT!$J$22)</f>
        <v>2229.6570302157002</v>
      </c>
      <c r="CU15" s="120">
        <f>CT15*(1+INPUT!$J$22)</f>
        <v>2243.8674144398919</v>
      </c>
      <c r="CV15" s="120">
        <f>CU15*(1+INPUT!$J$22)</f>
        <v>2258.1683664137704</v>
      </c>
      <c r="CW15" s="120">
        <f>CV15*(1+INPUT!$J$22)</f>
        <v>2272.5604633572862</v>
      </c>
      <c r="CX15" s="120">
        <f>CW15*(1+INPUT!$J$22)</f>
        <v>2287.0442861692145</v>
      </c>
      <c r="CY15" s="120">
        <f>CX15*(1+INPUT!$J$22)</f>
        <v>2301.6204194506022</v>
      </c>
      <c r="CZ15" s="120">
        <f>CY15*(1+INPUT!$J$22)</f>
        <v>2316.2894515283629</v>
      </c>
      <c r="DA15" s="120">
        <f>CZ15*(1+INPUT!$J$22)</f>
        <v>2331.0519744790236</v>
      </c>
      <c r="DB15" s="120">
        <f>DA15*(1+INPUT!$J$22)</f>
        <v>2345.9085841526216</v>
      </c>
      <c r="DC15" s="120">
        <f>DB15*(1+INPUT!$J$22)</f>
        <v>2360.8598801967555</v>
      </c>
      <c r="DD15" s="120">
        <f>DC15*(1+INPUT!$J$22)</f>
        <v>2375.9064660807871</v>
      </c>
      <c r="DE15" s="120">
        <f>DD15*(1+INPUT!$J$22)</f>
        <v>2391.0489491202006</v>
      </c>
      <c r="DF15" s="120">
        <f>DE15*(1+INPUT!$J$22)</f>
        <v>2406.2879405011136</v>
      </c>
      <c r="DG15" s="120">
        <f>DF15*(1+INPUT!$J$22)</f>
        <v>2421.6240553049461</v>
      </c>
      <c r="DH15" s="120">
        <f>DG15*(1+INPUT!$J$22)</f>
        <v>2437.0579125332483</v>
      </c>
      <c r="DI15" s="120">
        <f>DH15*(1+INPUT!$J$22)</f>
        <v>2452.5901351326829</v>
      </c>
      <c r="DJ15" s="120">
        <f>DI15*(1+INPUT!$J$22)</f>
        <v>2468.2213500201701</v>
      </c>
      <c r="DK15" s="120">
        <f>DJ15*(1+INPUT!$J$22)</f>
        <v>2483.952188108191</v>
      </c>
      <c r="DL15" s="120">
        <f>DK15*(1+INPUT!$J$22)</f>
        <v>2499.7832843302522</v>
      </c>
      <c r="DM15" s="120">
        <f>DL15*(1+INPUT!$J$22)</f>
        <v>2515.7152776665139</v>
      </c>
      <c r="DN15" s="120">
        <f>DM15*(1+INPUT!$J$22)</f>
        <v>2531.7488111695802</v>
      </c>
      <c r="DO15" s="120">
        <f>DN15*(1+INPUT!$J$22)</f>
        <v>2547.8845319904549</v>
      </c>
      <c r="DP15" s="120">
        <f>DO15*(1+INPUT!$J$22)</f>
        <v>2564.123091404661</v>
      </c>
      <c r="DQ15" s="120">
        <f>DP15*(1+INPUT!$J$22)</f>
        <v>2580.4651448385284</v>
      </c>
      <c r="DR15" s="105">
        <f>DQ15*(1+INPUT!$J$22)</f>
        <v>2596.9113518956483</v>
      </c>
      <c r="DS15" s="121"/>
      <c r="DT15" s="121"/>
      <c r="DU15" s="121"/>
      <c r="DV15" s="121"/>
      <c r="DW15" s="121"/>
      <c r="DX15" s="121"/>
      <c r="DY15" s="121"/>
      <c r="DZ15" s="121"/>
      <c r="EA15" s="121"/>
      <c r="EB15" s="121"/>
      <c r="EC15" s="121"/>
      <c r="ED15" s="121"/>
    </row>
    <row r="16" spans="1:198" ht="15" thickBot="1" x14ac:dyDescent="0.35">
      <c r="A16" s="122"/>
    </row>
    <row r="17" spans="1:122" x14ac:dyDescent="0.3">
      <c r="A17" s="417" t="s">
        <v>114</v>
      </c>
      <c r="B17" s="123" t="s">
        <v>115</v>
      </c>
      <c r="C17" s="124">
        <f>C5*INPUT!$D$18+'Ricavi '!C6*INPUT!$D$19</f>
        <v>19710.349999999999</v>
      </c>
      <c r="D17" s="124">
        <f>D5*INPUT!$D$18+'Ricavi '!D6*INPUT!$D$19</f>
        <v>32709.55</v>
      </c>
      <c r="E17" s="124">
        <f>E5*INPUT!$D$18+'Ricavi '!E6*INPUT!$D$19</f>
        <v>37749.199999999997</v>
      </c>
      <c r="F17" s="124">
        <f>F5*INPUT!$D$18+'Ricavi '!F6*INPUT!$D$19</f>
        <v>51135.8</v>
      </c>
      <c r="G17" s="124">
        <f>G5*INPUT!$D$18+'Ricavi '!G6*INPUT!$D$19</f>
        <v>50764</v>
      </c>
      <c r="H17" s="125">
        <f>H5*INPUT!$D$18+'Ricavi '!H6*INPUT!$D$19</f>
        <v>52589.599999999999</v>
      </c>
      <c r="I17" s="126">
        <f>I5*INPUT!$D$18+'Ricavi '!I6*INPUT!$D$19</f>
        <v>51902.7</v>
      </c>
      <c r="J17" s="126">
        <f>J5*INPUT!$D$18+'Ricavi '!J6*INPUT!$D$19</f>
        <v>16086.6</v>
      </c>
      <c r="K17" s="126">
        <f>K5*INPUT!$D$18+'Ricavi '!K6*INPUT!$D$19</f>
        <v>68668.399999999994</v>
      </c>
      <c r="L17" s="126">
        <f>L5*INPUT!$D$18+'Ricavi '!L6*INPUT!$D$19</f>
        <v>72792.5</v>
      </c>
      <c r="M17" s="126">
        <f>M5*INPUT!$D$18+'Ricavi '!M6*INPUT!$D$19</f>
        <v>72792.5</v>
      </c>
      <c r="N17" s="126">
        <f>N5*INPUT!$D$18+'Ricavi '!N6*INPUT!$D$19</f>
        <v>72792.5</v>
      </c>
      <c r="O17" s="126">
        <f>O5*INPUT!$D$18+'Ricavi '!O6*INPUT!$D$19</f>
        <v>73372.957617170992</v>
      </c>
      <c r="P17" s="126">
        <f>O18+O17</f>
        <v>85270.209388233663</v>
      </c>
      <c r="Q17" s="126">
        <f>Q5*INPUT!$D$18+'Ricavi '!Q6*INPUT!$D$19</f>
        <v>74547.795712679479</v>
      </c>
      <c r="R17" s="126">
        <f>R5*INPUT!$D$18+'Ricavi '!R6*INPUT!$D$19</f>
        <v>75142.250304357614</v>
      </c>
      <c r="S17" s="126">
        <f>S5*INPUT!$D$18+'Ricavi '!S6*INPUT!$D$19</f>
        <v>75741.445160428397</v>
      </c>
      <c r="T17" s="126">
        <f>T5*INPUT!$D$18+'Ricavi '!T6*INPUT!$D$19</f>
        <v>76345.418080425763</v>
      </c>
      <c r="U17" s="126">
        <f>U5*INPUT!$D$18+'Ricavi '!U6*INPUT!$D$19</f>
        <v>76954.207165302447</v>
      </c>
      <c r="V17" s="126">
        <f>V5*INPUT!$D$18+'Ricavi '!V6*INPUT!$D$19</f>
        <v>77567.850819833518</v>
      </c>
      <c r="W17" s="126">
        <f>W5*INPUT!$D$18+'Ricavi '!W6*INPUT!$D$19</f>
        <v>78186.387755039133</v>
      </c>
      <c r="X17" s="126">
        <f>X5*INPUT!$D$18+'Ricavi '!X6*INPUT!$D$19</f>
        <v>78809.856990626533</v>
      </c>
      <c r="Y17" s="126">
        <f>Y5*INPUT!$D$18+'Ricavi '!Y6*INPUT!$D$19</f>
        <v>79438.297857451616</v>
      </c>
      <c r="Z17" s="126">
        <f>Z5*INPUT!$D$18+'Ricavi '!Z6*INPUT!$D$19</f>
        <v>80071.750000000015</v>
      </c>
      <c r="AA17" s="126">
        <f>AA5*INPUT!$D$18+'Ricavi '!AA6*INPUT!$D$19</f>
        <v>80710.253378888097</v>
      </c>
      <c r="AB17" s="126">
        <f>AB5*INPUT!$D$18+'Ricavi '!AB6*INPUT!$D$19</f>
        <v>81353.848273383745</v>
      </c>
      <c r="AC17" s="126">
        <f>AC5*INPUT!$D$18+'Ricavi '!AC6*INPUT!$D$19</f>
        <v>82002.575283947444</v>
      </c>
      <c r="AD17" s="126">
        <f>AD5*INPUT!$D$18+'Ricavi '!AD6*INPUT!$D$19</f>
        <v>82656.475334793387</v>
      </c>
      <c r="AE17" s="126">
        <f>AE5*INPUT!$D$18+'Ricavi '!AE6*INPUT!$D$19</f>
        <v>83315.589676471252</v>
      </c>
      <c r="AF17" s="126">
        <f>AF5*INPUT!$D$18+'Ricavi '!AF6*INPUT!$D$19</f>
        <v>83979.959888468351</v>
      </c>
      <c r="AG17" s="126">
        <f>AG5*INPUT!$D$18+'Ricavi '!AG6*INPUT!$D$19</f>
        <v>84649.627881832712</v>
      </c>
      <c r="AH17" s="126">
        <f>AH5*INPUT!$D$18+'Ricavi '!AH6*INPUT!$D$19</f>
        <v>85324.635901816888</v>
      </c>
      <c r="AI17" s="126">
        <f>AI5*INPUT!$D$18+'Ricavi '!AI6*INPUT!$D$19</f>
        <v>86005.026530543066</v>
      </c>
      <c r="AJ17" s="126">
        <f>AJ5*INPUT!$D$18+'Ricavi '!AJ6*INPUT!$D$19</f>
        <v>86690.84268968922</v>
      </c>
      <c r="AK17" s="126">
        <f>AK5*INPUT!$D$18+'Ricavi '!AK6*INPUT!$D$19</f>
        <v>87382.127643196814</v>
      </c>
      <c r="AL17" s="126">
        <f>AL5*INPUT!$D$18+'Ricavi '!AL6*INPUT!$D$19</f>
        <v>88078.925000000061</v>
      </c>
      <c r="AM17" s="126">
        <f>AM5*INPUT!$D$18+'Ricavi '!AM6*INPUT!$D$19</f>
        <v>88781.278716776942</v>
      </c>
      <c r="AN17" s="126">
        <f>AN5*INPUT!$D$18+'Ricavi '!AN6*INPUT!$D$19</f>
        <v>89489.233100722166</v>
      </c>
      <c r="AO17" s="126">
        <f>AO5*INPUT!$D$18+'Ricavi '!AO6*INPUT!$D$19</f>
        <v>90202.832812342225</v>
      </c>
      <c r="AP17" s="126">
        <f>AP5*INPUT!$D$18+'Ricavi '!AP6*INPUT!$D$19</f>
        <v>90922.122868272767</v>
      </c>
      <c r="AQ17" s="126">
        <f>AQ5*INPUT!$D$18+'Ricavi '!AQ6*INPUT!$D$19</f>
        <v>91647.14864411841</v>
      </c>
      <c r="AR17" s="126">
        <f>AR5*INPUT!$D$18+'Ricavi '!AR6*INPUT!$D$19</f>
        <v>92377.955877315224</v>
      </c>
      <c r="AS17" s="126">
        <f>AS5*INPUT!$D$18+'Ricavi '!AS6*INPUT!$D$19</f>
        <v>93114.590670016027</v>
      </c>
      <c r="AT17" s="126">
        <f>AT5*INPUT!$D$18+'Ricavi '!AT6*INPUT!$D$19</f>
        <v>93857.099491998626</v>
      </c>
      <c r="AU17" s="126">
        <f>AU5*INPUT!$D$18+'Ricavi '!AU6*INPUT!$D$19</f>
        <v>94605.529183597406</v>
      </c>
      <c r="AV17" s="126">
        <f>AV5*INPUT!$D$18+'Ricavi '!AV6*INPUT!$D$19</f>
        <v>95359.92695865818</v>
      </c>
      <c r="AW17" s="126">
        <f>AW5*INPUT!$D$18+'Ricavi '!AW6*INPUT!$D$19</f>
        <v>96120.340407516516</v>
      </c>
      <c r="AX17" s="126">
        <f>AX5*INPUT!$D$18+'Ricavi '!AX6*INPUT!$D$19</f>
        <v>96886.817500000077</v>
      </c>
      <c r="AY17" s="126">
        <f>AY5*INPUT!$D$18+'Ricavi '!AY6*INPUT!$D$19</f>
        <v>97659.406588454643</v>
      </c>
      <c r="AZ17" s="126">
        <f>AZ5*INPUT!$D$18+'Ricavi '!AZ6*INPUT!$D$19</f>
        <v>98438.1564107944</v>
      </c>
      <c r="BA17" s="126">
        <f>BA5*INPUT!$D$18+'Ricavi '!BA6*INPUT!$D$19</f>
        <v>99223.116093576478</v>
      </c>
      <c r="BB17" s="126">
        <f>BB5*INPUT!$D$18+'Ricavi '!BB6*INPUT!$D$19</f>
        <v>100014.33515510008</v>
      </c>
      <c r="BC17" s="126">
        <f>BC5*INPUT!$D$18+'Ricavi '!BC6*INPUT!$D$19</f>
        <v>100811.8635085303</v>
      </c>
      <c r="BD17" s="126">
        <f>BD5*INPUT!$D$18+'Ricavi '!BD6*INPUT!$D$19</f>
        <v>101615.75146504679</v>
      </c>
      <c r="BE17" s="126">
        <f>BE5*INPUT!$D$18+'Ricavi '!BE6*INPUT!$D$19</f>
        <v>102426.04973701766</v>
      </c>
      <c r="BF17" s="126">
        <f>BF5*INPUT!$D$18+'Ricavi '!BF6*INPUT!$D$19</f>
        <v>103242.80944119851</v>
      </c>
      <c r="BG17" s="126">
        <f>BG5*INPUT!$D$18+'Ricavi '!BG6*INPUT!$D$19</f>
        <v>104066.08210195719</v>
      </c>
      <c r="BH17" s="126">
        <f>BH5*INPUT!$D$18+'Ricavi '!BH6*INPUT!$D$19</f>
        <v>104895.91965452401</v>
      </c>
      <c r="BI17" s="126">
        <f>BI5*INPUT!$D$18+'Ricavi '!BI6*INPUT!$D$19</f>
        <v>105732.37444826819</v>
      </c>
      <c r="BJ17" s="126">
        <f>BJ5*INPUT!$D$18+'Ricavi '!BJ6*INPUT!$D$19</f>
        <v>106575.49925000012</v>
      </c>
      <c r="BK17" s="126">
        <f>BK5*INPUT!$D$18+'Ricavi '!BK6*INPUT!$D$19</f>
        <v>107425.34724730013</v>
      </c>
      <c r="BL17" s="126">
        <f>BL5*INPUT!$D$18+'Ricavi '!BL6*INPUT!$D$19</f>
        <v>108281.97205187386</v>
      </c>
      <c r="BM17" s="126">
        <f>BM5*INPUT!$D$18+'Ricavi '!BM6*INPUT!$D$19</f>
        <v>109145.42770293413</v>
      </c>
      <c r="BN17" s="126">
        <f>BN5*INPUT!$D$18+'Ricavi '!BN6*INPUT!$D$19</f>
        <v>110015.76867061009</v>
      </c>
      <c r="BO17" s="126">
        <f>BO5*INPUT!$D$18+'Ricavi '!BO6*INPUT!$D$19</f>
        <v>110893.04985938332</v>
      </c>
      <c r="BP17" s="126">
        <f>BP5*INPUT!$D$18+'Ricavi '!BP6*INPUT!$D$19</f>
        <v>111777.32661155149</v>
      </c>
      <c r="BQ17" s="126">
        <f>BQ5*INPUT!$D$18+'Ricavi '!BQ6*INPUT!$D$19</f>
        <v>112668.65471071945</v>
      </c>
      <c r="BR17" s="126">
        <f>BR5*INPUT!$D$18+'Ricavi '!BR6*INPUT!$D$19</f>
        <v>113567.09038531838</v>
      </c>
      <c r="BS17" s="126">
        <f>BS5*INPUT!$D$18+'Ricavi '!BS6*INPUT!$D$19</f>
        <v>114472.69031215292</v>
      </c>
      <c r="BT17" s="126">
        <f>BT5*INPUT!$D$18+'Ricavi '!BT6*INPUT!$D$19</f>
        <v>115385.51161997645</v>
      </c>
      <c r="BU17" s="126">
        <f>BU5*INPUT!$D$18+'Ricavi '!BU6*INPUT!$D$19</f>
        <v>116305.61189309503</v>
      </c>
      <c r="BV17" s="126">
        <f>BV5*INPUT!$D$18+'Ricavi '!BV6*INPUT!$D$19</f>
        <v>117233.04917500015</v>
      </c>
      <c r="BW17" s="126">
        <f>BW5*INPUT!$D$18+'Ricavi '!BW6*INPUT!$D$19</f>
        <v>117233.04917500015</v>
      </c>
      <c r="BX17" s="126">
        <f>BX5*INPUT!$D$18+'Ricavi '!BX6*INPUT!$D$19</f>
        <v>117233.04917500015</v>
      </c>
      <c r="BY17" s="126">
        <f>BY5*INPUT!$D$18+'Ricavi '!BY6*INPUT!$D$19</f>
        <v>117233.04917500015</v>
      </c>
      <c r="BZ17" s="126">
        <f>BZ5*INPUT!$D$18+'Ricavi '!BZ6*INPUT!$D$19</f>
        <v>117233.04917500015</v>
      </c>
      <c r="CA17" s="126">
        <f>CA5*INPUT!$D$18+'Ricavi '!CA6*INPUT!$D$19</f>
        <v>117233.04917500015</v>
      </c>
      <c r="CB17" s="126">
        <f>CB5*INPUT!$D$18+'Ricavi '!CB6*INPUT!$D$19</f>
        <v>117233.04917500015</v>
      </c>
      <c r="CC17" s="126">
        <f>CC5*INPUT!$D$18+'Ricavi '!CC6*INPUT!$D$19</f>
        <v>117233.04917500015</v>
      </c>
      <c r="CD17" s="126">
        <f>CD5*INPUT!$D$18+'Ricavi '!CD6*INPUT!$D$19</f>
        <v>117233.04917500015</v>
      </c>
      <c r="CE17" s="126">
        <f>CE5*INPUT!$D$18+'Ricavi '!CE6*INPUT!$D$19</f>
        <v>117233.04917500015</v>
      </c>
      <c r="CF17" s="126">
        <f>CF5*INPUT!$D$18+'Ricavi '!CF6*INPUT!$D$19</f>
        <v>117233.04917500015</v>
      </c>
      <c r="CG17" s="126">
        <f>CG5*INPUT!$D$18+'Ricavi '!CG6*INPUT!$D$19</f>
        <v>117233.04917500015</v>
      </c>
      <c r="CH17" s="126">
        <f>CH5*INPUT!$D$18+'Ricavi '!CH6*INPUT!$D$19</f>
        <v>117233.04917500015</v>
      </c>
      <c r="CI17" s="126">
        <f>CI5*INPUT!$D$18+'Ricavi '!CI6*INPUT!$D$19</f>
        <v>117233.04917500015</v>
      </c>
      <c r="CJ17" s="126">
        <f>CJ5*INPUT!$D$18+'Ricavi '!CJ6*INPUT!$D$19</f>
        <v>117233.04917500015</v>
      </c>
      <c r="CK17" s="126">
        <f>CK5*INPUT!$D$18+'Ricavi '!CK6*INPUT!$D$19</f>
        <v>117233.04917500015</v>
      </c>
      <c r="CL17" s="126">
        <f>CL5*INPUT!$D$18+'Ricavi '!CL6*INPUT!$D$19</f>
        <v>117233.04917500015</v>
      </c>
      <c r="CM17" s="126">
        <f>CM5*INPUT!$D$18+'Ricavi '!CM6*INPUT!$D$19</f>
        <v>117233.04917500015</v>
      </c>
      <c r="CN17" s="126">
        <f>CN5*INPUT!$D$18+'Ricavi '!CN6*INPUT!$D$19</f>
        <v>117233.04917500015</v>
      </c>
      <c r="CO17" s="126">
        <f>CO5*INPUT!$D$18+'Ricavi '!CO6*INPUT!$D$19</f>
        <v>117233.04917500015</v>
      </c>
      <c r="CP17" s="126">
        <f>CP5*INPUT!$D$18+'Ricavi '!CP6*INPUT!$D$19</f>
        <v>117233.04917500015</v>
      </c>
      <c r="CQ17" s="126">
        <f>CQ5*INPUT!$D$18+'Ricavi '!CQ6*INPUT!$D$19</f>
        <v>117233.04917500015</v>
      </c>
      <c r="CR17" s="126">
        <f>CR5*INPUT!$D$18+'Ricavi '!CR6*INPUT!$D$19</f>
        <v>117233.04917500015</v>
      </c>
      <c r="CS17" s="126">
        <f>CS5*INPUT!$D$18+'Ricavi '!CS6*INPUT!$D$19</f>
        <v>117233.04917500015</v>
      </c>
      <c r="CT17" s="126">
        <f>CT5*INPUT!$D$18+'Ricavi '!CT6*INPUT!$D$19</f>
        <v>117233.04917500015</v>
      </c>
      <c r="CU17" s="126">
        <f>CU5*INPUT!$D$18+'Ricavi '!CU6*INPUT!$D$19</f>
        <v>117233.04917500015</v>
      </c>
      <c r="CV17" s="126">
        <f>CV5*INPUT!$D$18+'Ricavi '!CV6*INPUT!$D$19</f>
        <v>117233.04917500015</v>
      </c>
      <c r="CW17" s="126">
        <f>CW5*INPUT!$D$18+'Ricavi '!CW6*INPUT!$D$19</f>
        <v>117233.04917500015</v>
      </c>
      <c r="CX17" s="126">
        <f>CX5*INPUT!$D$18+'Ricavi '!CX6*INPUT!$D$19</f>
        <v>117233.04917500015</v>
      </c>
      <c r="CY17" s="126">
        <f>CY5*INPUT!$D$18+'Ricavi '!CY6*INPUT!$D$19</f>
        <v>117233.04917500015</v>
      </c>
      <c r="CZ17" s="126">
        <f>CZ5*INPUT!$D$18+'Ricavi '!CZ6*INPUT!$D$19</f>
        <v>117233.04917500015</v>
      </c>
      <c r="DA17" s="126">
        <f>DA5*INPUT!$D$18+'Ricavi '!DA6*INPUT!$D$19</f>
        <v>117233.04917500015</v>
      </c>
      <c r="DB17" s="126">
        <f>DB5*INPUT!$D$18+'Ricavi '!DB6*INPUT!$D$19</f>
        <v>117233.04917500015</v>
      </c>
      <c r="DC17" s="126">
        <f>DC5*INPUT!$D$18+'Ricavi '!DC6*INPUT!$D$19</f>
        <v>117233.04917500015</v>
      </c>
      <c r="DD17" s="126">
        <f>DD5*INPUT!$D$18+'Ricavi '!DD6*INPUT!$D$19</f>
        <v>117233.04917500015</v>
      </c>
      <c r="DE17" s="126">
        <f>DE5*INPUT!$D$18+'Ricavi '!DE6*INPUT!$D$19</f>
        <v>117233.04917500015</v>
      </c>
      <c r="DF17" s="126">
        <f>DF5*INPUT!$D$18+'Ricavi '!DF6*INPUT!$D$19</f>
        <v>117233.04917500015</v>
      </c>
      <c r="DG17" s="126">
        <f>DG5*INPUT!$D$18+'Ricavi '!DG6*INPUT!$D$19</f>
        <v>117233.04917500015</v>
      </c>
      <c r="DH17" s="126">
        <f>DH5*INPUT!$D$18+'Ricavi '!DH6*INPUT!$D$19</f>
        <v>117233.04917500015</v>
      </c>
      <c r="DI17" s="126">
        <f>DI5*INPUT!$D$18+'Ricavi '!DI6*INPUT!$D$19</f>
        <v>117233.04917500015</v>
      </c>
      <c r="DJ17" s="126">
        <f>DJ5*INPUT!$D$18+'Ricavi '!DJ6*INPUT!$D$19</f>
        <v>117233.04917500015</v>
      </c>
      <c r="DK17" s="126">
        <f>DK5*INPUT!$D$18+'Ricavi '!DK6*INPUT!$D$19</f>
        <v>117233.04917500015</v>
      </c>
      <c r="DL17" s="126">
        <f>DL5*INPUT!$D$18+'Ricavi '!DL6*INPUT!$D$19</f>
        <v>117233.04917500015</v>
      </c>
      <c r="DM17" s="126">
        <f>DM5*INPUT!$D$18+'Ricavi '!DM6*INPUT!$D$19</f>
        <v>117233.04917500015</v>
      </c>
      <c r="DN17" s="126">
        <f>DN5*INPUT!$D$18+'Ricavi '!DN6*INPUT!$D$19</f>
        <v>117233.04917500015</v>
      </c>
      <c r="DO17" s="126">
        <f>DO5*INPUT!$D$18+'Ricavi '!DO6*INPUT!$D$19</f>
        <v>117233.04917500015</v>
      </c>
      <c r="DP17" s="126">
        <f>DP5*INPUT!$D$18+'Ricavi '!DP6*INPUT!$D$19</f>
        <v>117233.04917500015</v>
      </c>
      <c r="DQ17" s="126">
        <f>DQ5*INPUT!$D$18+'Ricavi '!DQ6*INPUT!$D$19</f>
        <v>117233.04917500015</v>
      </c>
      <c r="DR17" s="126">
        <f>DR5*INPUT!$D$18+'Ricavi '!DR6*INPUT!$D$19</f>
        <v>117233.04917500015</v>
      </c>
    </row>
    <row r="18" spans="1:122" x14ac:dyDescent="0.3">
      <c r="A18" s="418"/>
      <c r="B18" s="127" t="s">
        <v>116</v>
      </c>
      <c r="C18" s="124">
        <f>C7*INPUT!$D$20</f>
        <v>6565.74</v>
      </c>
      <c r="D18" s="124">
        <f>D7*INPUT!$D$20</f>
        <v>12048.18</v>
      </c>
      <c r="E18" s="124">
        <f>E7*INPUT!$D$20</f>
        <v>12067.02</v>
      </c>
      <c r="F18" s="124">
        <f>F7*INPUT!$D$20</f>
        <v>11087.34</v>
      </c>
      <c r="G18" s="124">
        <f>G7*INPUT!$D$20</f>
        <v>9561.2999999999993</v>
      </c>
      <c r="H18" s="125">
        <f>H7*INPUT!$D$20</f>
        <v>11746.74</v>
      </c>
      <c r="I18" s="126">
        <f>I7*INPUT!$D$20</f>
        <v>13122.06</v>
      </c>
      <c r="J18" s="126">
        <f>J7*INPUT!$D$20</f>
        <v>3297</v>
      </c>
      <c r="K18" s="126">
        <f>K7*INPUT!$D$20</f>
        <v>27826.68</v>
      </c>
      <c r="L18" s="126">
        <f>L7*INPUT!$D$20</f>
        <v>11925.72</v>
      </c>
      <c r="M18" s="126">
        <f>M7*INPUT!$D$20</f>
        <v>11925.72</v>
      </c>
      <c r="N18" s="126">
        <f>N7*INPUT!$D$20</f>
        <v>11925.72</v>
      </c>
      <c r="O18" s="126">
        <f>O7*INPUT!$D$20</f>
        <v>11897.251771062665</v>
      </c>
      <c r="P18" s="126">
        <f>P7*INPUT!$D$20</f>
        <v>11868.851499452758</v>
      </c>
      <c r="Q18" s="126">
        <f>Q7*INPUT!$D$20</f>
        <v>11840.519022947386</v>
      </c>
      <c r="R18" s="126">
        <f>R7*INPUT!$D$20</f>
        <v>11812.254179710908</v>
      </c>
      <c r="S18" s="126">
        <f>S7*INPUT!$D$20</f>
        <v>11784.056808294006</v>
      </c>
      <c r="T18" s="126">
        <f>T7*INPUT!$D$20</f>
        <v>11755.926747632759</v>
      </c>
      <c r="U18" s="126">
        <f>U7*INPUT!$D$20</f>
        <v>11727.863837047726</v>
      </c>
      <c r="V18" s="126">
        <f>V7*INPUT!$D$20</f>
        <v>11699.867916243031</v>
      </c>
      <c r="W18" s="126">
        <f>W7*INPUT!$D$20</f>
        <v>11671.938825305448</v>
      </c>
      <c r="X18" s="126">
        <f>X7*INPUT!$D$20</f>
        <v>11644.076404703475</v>
      </c>
      <c r="Y18" s="126">
        <f>Y7*INPUT!$D$20</f>
        <v>11616.280495286443</v>
      </c>
      <c r="Z18" s="126">
        <f>Z7*INPUT!$D$20</f>
        <v>11588.550938283586</v>
      </c>
      <c r="AA18" s="126">
        <f>AA7*INPUT!$D$20</f>
        <v>11560.887575303153</v>
      </c>
      <c r="AB18" s="126">
        <f>AB7*INPUT!$D$20</f>
        <v>11533.29024833149</v>
      </c>
      <c r="AC18" s="126">
        <f>AC7*INPUT!$D$20</f>
        <v>11505.758799732143</v>
      </c>
      <c r="AD18" s="126">
        <f>AD7*INPUT!$D$20</f>
        <v>11478.293072244955</v>
      </c>
      <c r="AE18" s="126">
        <f>AE7*INPUT!$D$20</f>
        <v>11450.892908985168</v>
      </c>
      <c r="AF18" s="126">
        <f>AF7*INPUT!$D$20</f>
        <v>11423.558153442536</v>
      </c>
      <c r="AG18" s="126">
        <f>AG7*INPUT!$D$20</f>
        <v>11396.288649480415</v>
      </c>
      <c r="AH18" s="126">
        <f>AH7*INPUT!$D$20</f>
        <v>11369.084241334882</v>
      </c>
      <c r="AI18" s="126">
        <f>AI7*INPUT!$D$20</f>
        <v>11341.944773613841</v>
      </c>
      <c r="AJ18" s="126">
        <f>AJ7*INPUT!$D$20</f>
        <v>11314.870091296141</v>
      </c>
      <c r="AK18" s="126">
        <f>AK7*INPUT!$D$20</f>
        <v>11287.860039730684</v>
      </c>
      <c r="AL18" s="126">
        <f>AL7*INPUT!$D$20</f>
        <v>11260.91446463554</v>
      </c>
      <c r="AM18" s="126">
        <f>AM7*INPUT!$D$20</f>
        <v>11234.033212097078</v>
      </c>
      <c r="AN18" s="126">
        <f>AN7*INPUT!$D$20</f>
        <v>11207.216128569074</v>
      </c>
      <c r="AO18" s="126">
        <f>AO7*INPUT!$D$20</f>
        <v>11180.463060871838</v>
      </c>
      <c r="AP18" s="126">
        <f>AP7*INPUT!$D$20</f>
        <v>11153.773856191339</v>
      </c>
      <c r="AQ18" s="126">
        <f>AQ7*INPUT!$D$20</f>
        <v>11127.148362078338</v>
      </c>
      <c r="AR18" s="126">
        <f>AR7*INPUT!$D$20</f>
        <v>11100.586426447506</v>
      </c>
      <c r="AS18" s="126">
        <f>AS7*INPUT!$D$20</f>
        <v>11074.087897576563</v>
      </c>
      <c r="AT18" s="126">
        <f>AT7*INPUT!$D$20</f>
        <v>11047.652624105413</v>
      </c>
      <c r="AU18" s="126">
        <f>AU7*INPUT!$D$20</f>
        <v>11021.28045503527</v>
      </c>
      <c r="AV18" s="126">
        <f>AV7*INPUT!$D$20</f>
        <v>10994.971239727807</v>
      </c>
      <c r="AW18" s="126">
        <f>AW7*INPUT!$D$20</f>
        <v>10968.724827904289</v>
      </c>
      <c r="AX18" s="126">
        <f>AX7*INPUT!$D$20</f>
        <v>10942.541069644712</v>
      </c>
      <c r="AY18" s="126">
        <f>AY7*INPUT!$D$20</f>
        <v>10916.419815386957</v>
      </c>
      <c r="AZ18" s="126">
        <f>AZ7*INPUT!$D$20</f>
        <v>10890.360915925919</v>
      </c>
      <c r="BA18" s="126">
        <f>BA7*INPUT!$D$20</f>
        <v>10864.364222412674</v>
      </c>
      <c r="BB18" s="126">
        <f>BB7*INPUT!$D$20</f>
        <v>10838.429586353617</v>
      </c>
      <c r="BC18" s="126">
        <f>BC7*INPUT!$D$20</f>
        <v>10812.556859609615</v>
      </c>
      <c r="BD18" s="126">
        <f>BD7*INPUT!$D$20</f>
        <v>10786.745894395162</v>
      </c>
      <c r="BE18" s="126">
        <f>BE7*INPUT!$D$20</f>
        <v>10760.996543277537</v>
      </c>
      <c r="BF18" s="126">
        <f>BF7*INPUT!$D$20</f>
        <v>10735.308659175957</v>
      </c>
      <c r="BG18" s="126">
        <f>BG7*INPUT!$D$20</f>
        <v>10709.682095360744</v>
      </c>
      <c r="BH18" s="126">
        <f>BH7*INPUT!$D$20</f>
        <v>10684.116705452478</v>
      </c>
      <c r="BI18" s="126">
        <f>BI7*INPUT!$D$20</f>
        <v>10658.612343421169</v>
      </c>
      <c r="BJ18" s="126">
        <f>BJ7*INPUT!$D$20</f>
        <v>10633.168863585419</v>
      </c>
      <c r="BK18" s="126">
        <f>BK7*INPUT!$D$20</f>
        <v>10607.786120611587</v>
      </c>
      <c r="BL18" s="126">
        <f>BL7*INPUT!$D$20</f>
        <v>10582.463969512966</v>
      </c>
      <c r="BM18" s="126">
        <f>BM7*INPUT!$D$20</f>
        <v>10557.202265648948</v>
      </c>
      <c r="BN18" s="126">
        <f>BN7*INPUT!$D$20</f>
        <v>10532.000864724203</v>
      </c>
      <c r="BO18" s="126">
        <f>BO7*INPUT!$D$20</f>
        <v>10506.859622787853</v>
      </c>
      <c r="BP18" s="126">
        <f>BP7*INPUT!$D$20</f>
        <v>10481.778396232647</v>
      </c>
      <c r="BQ18" s="126">
        <f>BQ7*INPUT!$D$20</f>
        <v>10456.757041794144</v>
      </c>
      <c r="BR18" s="126">
        <f>BR7*INPUT!$D$20</f>
        <v>10431.795416549892</v>
      </c>
      <c r="BS18" s="126">
        <f>BS7*INPUT!$D$20</f>
        <v>10406.893377918615</v>
      </c>
      <c r="BT18" s="126">
        <f>BT7*INPUT!$D$20</f>
        <v>10382.050783659401</v>
      </c>
      <c r="BU18" s="126">
        <f>BU7*INPUT!$D$20</f>
        <v>10357.267491870874</v>
      </c>
      <c r="BV18" s="126">
        <f>BV7*INPUT!$D$20</f>
        <v>10332.54336099041</v>
      </c>
      <c r="BW18" s="126">
        <f>BW7*INPUT!$D$20</f>
        <v>10307.878249793301</v>
      </c>
      <c r="BX18" s="126">
        <f>BX7*INPUT!$D$20</f>
        <v>10283.272017391961</v>
      </c>
      <c r="BY18" s="126">
        <f>BY7*INPUT!$D$20</f>
        <v>10258.724523235132</v>
      </c>
      <c r="BZ18" s="126">
        <f>BZ7*INPUT!$D$20</f>
        <v>10234.235627107057</v>
      </c>
      <c r="CA18" s="126">
        <f>CA7*INPUT!$D$20</f>
        <v>10209.8051891267</v>
      </c>
      <c r="CB18" s="126">
        <f>CB7*INPUT!$D$20</f>
        <v>10185.433069746938</v>
      </c>
      <c r="CC18" s="126">
        <f>CC7*INPUT!$D$20</f>
        <v>10161.119129753759</v>
      </c>
      <c r="CD18" s="126">
        <f>CD7*INPUT!$D$20</f>
        <v>10136.863230265481</v>
      </c>
      <c r="CE18" s="126">
        <f>CE7*INPUT!$D$20</f>
        <v>10112.665232731946</v>
      </c>
      <c r="CF18" s="126">
        <f>CF7*INPUT!$D$20</f>
        <v>10088.524998933734</v>
      </c>
      <c r="CG18" s="126">
        <f>CG7*INPUT!$D$20</f>
        <v>10064.442390981369</v>
      </c>
      <c r="CH18" s="126">
        <f>CH7*INPUT!$D$20</f>
        <v>10040.417271314542</v>
      </c>
      <c r="CI18" s="126">
        <f>CI7*INPUT!$D$20</f>
        <v>10016.449502701314</v>
      </c>
      <c r="CJ18" s="126">
        <f>CJ7*INPUT!$D$20</f>
        <v>9992.5389482373357</v>
      </c>
      <c r="CK18" s="126">
        <f>CK7*INPUT!$D$20</f>
        <v>9968.6854713450703</v>
      </c>
      <c r="CL18" s="126">
        <f>CL7*INPUT!$D$20</f>
        <v>9944.8889357730022</v>
      </c>
      <c r="CM18" s="126">
        <f>CM7*INPUT!$D$20</f>
        <v>9921.1492055948711</v>
      </c>
      <c r="CN18" s="126">
        <f>CN7*INPUT!$D$20</f>
        <v>9897.4661452088894</v>
      </c>
      <c r="CO18" s="126">
        <f>CO7*INPUT!$D$20</f>
        <v>9873.8396193369663</v>
      </c>
      <c r="CP18" s="126">
        <f>CP7*INPUT!$D$20</f>
        <v>9850.2694930239377</v>
      </c>
      <c r="CQ18" s="126">
        <f>CQ7*INPUT!$D$20</f>
        <v>9826.7556316367973</v>
      </c>
      <c r="CR18" s="126">
        <f>CR7*INPUT!$D$20</f>
        <v>9803.2979008639231</v>
      </c>
      <c r="CS18" s="126">
        <f>CS7*INPUT!$D$20</f>
        <v>9779.8961667143158</v>
      </c>
      <c r="CT18" s="126">
        <f>CT7*INPUT!$D$20</f>
        <v>9756.5502955168195</v>
      </c>
      <c r="CU18" s="126">
        <f>CU7*INPUT!$D$20</f>
        <v>9733.2601539193838</v>
      </c>
      <c r="CV18" s="126">
        <f>CV7*INPUT!$D$20</f>
        <v>9710.0256088882743</v>
      </c>
      <c r="CW18" s="126">
        <f>CW7*INPUT!$D$20</f>
        <v>9686.8465277073301</v>
      </c>
      <c r="CX18" s="126">
        <f>CX7*INPUT!$D$20</f>
        <v>9663.7227779772002</v>
      </c>
      <c r="CY18" s="126">
        <f>CY7*INPUT!$D$20</f>
        <v>9640.6542276145901</v>
      </c>
      <c r="CZ18" s="126">
        <f>CZ7*INPUT!$D$20</f>
        <v>9617.6407448515019</v>
      </c>
      <c r="DA18" s="126">
        <f>DA7*INPUT!$D$20</f>
        <v>9594.6821982344882</v>
      </c>
      <c r="DB18" s="126">
        <f>DB7*INPUT!$D$20</f>
        <v>9571.7784566238934</v>
      </c>
      <c r="DC18" s="126">
        <f>DC7*INPUT!$D$20</f>
        <v>9548.929389193112</v>
      </c>
      <c r="DD18" s="126">
        <f>DD7*INPUT!$D$20</f>
        <v>9526.134865427839</v>
      </c>
      <c r="DE18" s="126">
        <f>DE7*INPUT!$D$20</f>
        <v>9503.3947551253241</v>
      </c>
      <c r="DF18" s="126">
        <f>DF7*INPUT!$D$20</f>
        <v>9480.7089283936239</v>
      </c>
      <c r="DG18" s="126">
        <f>DG7*INPUT!$D$20</f>
        <v>9458.0772556508691</v>
      </c>
      <c r="DH18" s="126">
        <f>DH7*INPUT!$D$20</f>
        <v>9435.4996076245134</v>
      </c>
      <c r="DI18" s="126">
        <f>DI7*INPUT!$D$20</f>
        <v>9412.9758553506072</v>
      </c>
      <c r="DJ18" s="126">
        <f>DJ7*INPUT!$D$20</f>
        <v>9390.5058701730468</v>
      </c>
      <c r="DK18" s="126">
        <f>DK7*INPUT!$D$20</f>
        <v>9368.0895237428558</v>
      </c>
      <c r="DL18" s="126">
        <f>DL7*INPUT!$D$20</f>
        <v>9345.7266880174375</v>
      </c>
      <c r="DM18" s="126">
        <f>DM7*INPUT!$D$20</f>
        <v>9323.4172352598471</v>
      </c>
      <c r="DN18" s="126">
        <f>DN7*INPUT!$D$20</f>
        <v>9301.1610380380735</v>
      </c>
      <c r="DO18" s="126">
        <f>DO7*INPUT!$D$20</f>
        <v>9278.9579692242914</v>
      </c>
      <c r="DP18" s="126">
        <f>DP7*INPUT!$D$20</f>
        <v>9256.8079019941561</v>
      </c>
      <c r="DQ18" s="126">
        <f>DQ7*INPUT!$D$20</f>
        <v>9234.7107098260622</v>
      </c>
      <c r="DR18" s="126">
        <f>DR7*INPUT!$D$20</f>
        <v>9212.6662665004278</v>
      </c>
    </row>
    <row r="19" spans="1:122" x14ac:dyDescent="0.3">
      <c r="A19" s="418"/>
      <c r="B19" s="127" t="s">
        <v>117</v>
      </c>
      <c r="C19" s="124">
        <f>C8*INPUT!$D$21</f>
        <v>516.75</v>
      </c>
      <c r="D19" s="124">
        <f>D8*INPUT!$D$21</f>
        <v>772.25</v>
      </c>
      <c r="E19" s="124">
        <f>E8*INPUT!$D$21</f>
        <v>1003</v>
      </c>
      <c r="F19" s="124">
        <f>F8*INPUT!$D$21</f>
        <v>890.75</v>
      </c>
      <c r="G19" s="124">
        <f>G8*INPUT!$D$21</f>
        <v>925.5</v>
      </c>
      <c r="H19" s="125">
        <f>H8*INPUT!$D$21</f>
        <v>1312.25</v>
      </c>
      <c r="I19" s="126">
        <f>I8*INPUT!$D$21</f>
        <v>1143.5</v>
      </c>
      <c r="J19" s="126">
        <f>J8*INPUT!$D$21</f>
        <v>390</v>
      </c>
      <c r="K19" s="126">
        <f>K8*INPUT!$D$21</f>
        <v>764.75</v>
      </c>
      <c r="L19" s="126">
        <f>L8*INPUT!$D$21</f>
        <v>857.63888888888891</v>
      </c>
      <c r="M19" s="126">
        <f>M8*INPUT!$D$21</f>
        <v>857.63888888888891</v>
      </c>
      <c r="N19" s="126">
        <f>N8*INPUT!$D$21</f>
        <v>857.63888888888891</v>
      </c>
      <c r="O19" s="126">
        <f>O8*INPUT!$D$21</f>
        <v>857.63888888888891</v>
      </c>
      <c r="P19" s="126">
        <f>P8*INPUT!$D$21</f>
        <v>857.63888888888891</v>
      </c>
      <c r="Q19" s="126">
        <f>Q8*INPUT!$D$21</f>
        <v>857.63888888888891</v>
      </c>
      <c r="R19" s="126">
        <f>R8*INPUT!$D$21</f>
        <v>857.63888888888891</v>
      </c>
      <c r="S19" s="126">
        <f>S8*INPUT!$D$21</f>
        <v>857.63888888888891</v>
      </c>
      <c r="T19" s="126">
        <f>T8*INPUT!$D$21</f>
        <v>857.63888888888891</v>
      </c>
      <c r="U19" s="126">
        <f>U8*INPUT!$D$21</f>
        <v>857.63888888888891</v>
      </c>
      <c r="V19" s="126">
        <f>V8*INPUT!$D$21</f>
        <v>857.63888888888891</v>
      </c>
      <c r="W19" s="126">
        <f>W8*INPUT!$D$21</f>
        <v>857.63888888888891</v>
      </c>
      <c r="X19" s="126">
        <f>X8*INPUT!$D$21</f>
        <v>857.63888888888891</v>
      </c>
      <c r="Y19" s="126">
        <f>Y8*INPUT!$D$21</f>
        <v>857.63888888888891</v>
      </c>
      <c r="Z19" s="126">
        <f>Z8*INPUT!$D$21</f>
        <v>857.63888888888891</v>
      </c>
      <c r="AA19" s="126">
        <f>AA8*INPUT!$D$21</f>
        <v>857.63888888888891</v>
      </c>
      <c r="AB19" s="126">
        <f>AB8*INPUT!$D$21</f>
        <v>857.63888888888891</v>
      </c>
      <c r="AC19" s="126">
        <f>AC8*INPUT!$D$21</f>
        <v>857.63888888888891</v>
      </c>
      <c r="AD19" s="126">
        <f>AD8*INPUT!$D$21</f>
        <v>857.63888888888891</v>
      </c>
      <c r="AE19" s="126">
        <f>AE8*INPUT!$D$21</f>
        <v>857.63888888888891</v>
      </c>
      <c r="AF19" s="126">
        <f>AF8*INPUT!$D$21</f>
        <v>857.63888888888891</v>
      </c>
      <c r="AG19" s="126">
        <f>AG8*INPUT!$D$21</f>
        <v>857.63888888888891</v>
      </c>
      <c r="AH19" s="126">
        <f>AH8*INPUT!$D$21</f>
        <v>857.63888888888891</v>
      </c>
      <c r="AI19" s="126">
        <f>AI8*INPUT!$D$21</f>
        <v>857.63888888888891</v>
      </c>
      <c r="AJ19" s="126">
        <f>AJ8*INPUT!$D$21</f>
        <v>857.63888888888891</v>
      </c>
      <c r="AK19" s="126">
        <f>AK8*INPUT!$D$21</f>
        <v>857.63888888888891</v>
      </c>
      <c r="AL19" s="126">
        <f>AL8*INPUT!$D$21</f>
        <v>857.63888888888891</v>
      </c>
      <c r="AM19" s="126">
        <f>AM8*INPUT!$D$21</f>
        <v>857.63888888888891</v>
      </c>
      <c r="AN19" s="126">
        <f>AN8*INPUT!$D$21</f>
        <v>857.63888888888891</v>
      </c>
      <c r="AO19" s="126">
        <f>AO8*INPUT!$D$21</f>
        <v>857.63888888888891</v>
      </c>
      <c r="AP19" s="126">
        <f>AP8*INPUT!$D$21</f>
        <v>857.63888888888891</v>
      </c>
      <c r="AQ19" s="126">
        <f>AQ8*INPUT!$D$21</f>
        <v>857.63888888888891</v>
      </c>
      <c r="AR19" s="126">
        <f>AR8*INPUT!$D$21</f>
        <v>857.63888888888891</v>
      </c>
      <c r="AS19" s="126">
        <f>AS8*INPUT!$D$21</f>
        <v>857.63888888888891</v>
      </c>
      <c r="AT19" s="126">
        <f>AT8*INPUT!$D$21</f>
        <v>857.63888888888891</v>
      </c>
      <c r="AU19" s="126">
        <f>AU8*INPUT!$D$21</f>
        <v>857.63888888888891</v>
      </c>
      <c r="AV19" s="126">
        <f>AV8*INPUT!$D$21</f>
        <v>857.63888888888891</v>
      </c>
      <c r="AW19" s="126">
        <f>AW8*INPUT!$D$21</f>
        <v>857.63888888888891</v>
      </c>
      <c r="AX19" s="126">
        <f>AX8*INPUT!$D$21</f>
        <v>857.63888888888891</v>
      </c>
      <c r="AY19" s="126">
        <f>AY8*INPUT!$D$21</f>
        <v>857.63888888888891</v>
      </c>
      <c r="AZ19" s="126">
        <f>AZ8*INPUT!$D$21</f>
        <v>857.63888888888891</v>
      </c>
      <c r="BA19" s="126">
        <f>BA8*INPUT!$D$21</f>
        <v>857.63888888888891</v>
      </c>
      <c r="BB19" s="126">
        <f>BB8*INPUT!$D$21</f>
        <v>857.63888888888891</v>
      </c>
      <c r="BC19" s="126">
        <f>BC8*INPUT!$D$21</f>
        <v>857.63888888888891</v>
      </c>
      <c r="BD19" s="126">
        <f>BD8*INPUT!$D$21</f>
        <v>857.63888888888891</v>
      </c>
      <c r="BE19" s="126">
        <f>BE8*INPUT!$D$21</f>
        <v>857.63888888888891</v>
      </c>
      <c r="BF19" s="126">
        <f>BF8*INPUT!$D$21</f>
        <v>857.63888888888891</v>
      </c>
      <c r="BG19" s="126">
        <f>BG8*INPUT!$D$21</f>
        <v>857.63888888888891</v>
      </c>
      <c r="BH19" s="126">
        <f>BH8*INPUT!$D$21</f>
        <v>857.63888888888891</v>
      </c>
      <c r="BI19" s="126">
        <f>BI8*INPUT!$D$21</f>
        <v>857.63888888888891</v>
      </c>
      <c r="BJ19" s="126">
        <f>BJ8*INPUT!$D$21</f>
        <v>857.63888888888891</v>
      </c>
      <c r="BK19" s="126">
        <f>BK8*INPUT!$D$21</f>
        <v>857.63888888888891</v>
      </c>
      <c r="BL19" s="126">
        <f>BL8*INPUT!$D$21</f>
        <v>857.63888888888891</v>
      </c>
      <c r="BM19" s="126">
        <f>BM8*INPUT!$D$21</f>
        <v>857.63888888888891</v>
      </c>
      <c r="BN19" s="126">
        <f>BN8*INPUT!$D$21</f>
        <v>857.63888888888891</v>
      </c>
      <c r="BO19" s="126">
        <f>BO8*INPUT!$D$21</f>
        <v>857.63888888888891</v>
      </c>
      <c r="BP19" s="126">
        <f>BP8*INPUT!$D$21</f>
        <v>857.63888888888891</v>
      </c>
      <c r="BQ19" s="126">
        <f>BQ8*INPUT!$D$21</f>
        <v>857.63888888888891</v>
      </c>
      <c r="BR19" s="126">
        <f>BR8*INPUT!$D$21</f>
        <v>857.63888888888891</v>
      </c>
      <c r="BS19" s="126">
        <f>BS8*INPUT!$D$21</f>
        <v>857.63888888888891</v>
      </c>
      <c r="BT19" s="126">
        <f>BT8*INPUT!$D$21</f>
        <v>857.63888888888891</v>
      </c>
      <c r="BU19" s="126">
        <f>BU8*INPUT!$D$21</f>
        <v>857.63888888888891</v>
      </c>
      <c r="BV19" s="126">
        <f>BV8*INPUT!$D$21</f>
        <v>857.63888888888891</v>
      </c>
      <c r="BW19" s="126">
        <f>BW8*INPUT!$D$21</f>
        <v>857.63888888888891</v>
      </c>
      <c r="BX19" s="126">
        <f>BX8*INPUT!$D$21</f>
        <v>857.63888888888891</v>
      </c>
      <c r="BY19" s="126">
        <f>BY8*INPUT!$D$21</f>
        <v>857.63888888888891</v>
      </c>
      <c r="BZ19" s="126">
        <f>BZ8*INPUT!$D$21</f>
        <v>857.63888888888891</v>
      </c>
      <c r="CA19" s="126">
        <f>CA8*INPUT!$D$21</f>
        <v>857.63888888888891</v>
      </c>
      <c r="CB19" s="126">
        <f>CB8*INPUT!$D$21</f>
        <v>857.63888888888891</v>
      </c>
      <c r="CC19" s="126">
        <f>CC8*INPUT!$D$21</f>
        <v>857.63888888888891</v>
      </c>
      <c r="CD19" s="126">
        <f>CD8*INPUT!$D$21</f>
        <v>857.63888888888891</v>
      </c>
      <c r="CE19" s="126">
        <f>CE8*INPUT!$D$21</f>
        <v>857.63888888888891</v>
      </c>
      <c r="CF19" s="126">
        <f>CF8*INPUT!$D$21</f>
        <v>857.63888888888891</v>
      </c>
      <c r="CG19" s="126">
        <f>CG8*INPUT!$D$21</f>
        <v>857.63888888888891</v>
      </c>
      <c r="CH19" s="126">
        <f>CH8*INPUT!$D$21</f>
        <v>857.63888888888891</v>
      </c>
      <c r="CI19" s="126">
        <f>CI8*INPUT!$D$21</f>
        <v>857.63888888888891</v>
      </c>
      <c r="CJ19" s="126">
        <f>CJ8*INPUT!$D$21</f>
        <v>857.63888888888891</v>
      </c>
      <c r="CK19" s="126">
        <f>CK8*INPUT!$D$21</f>
        <v>857.63888888888891</v>
      </c>
      <c r="CL19" s="126">
        <f>CL8*INPUT!$D$21</f>
        <v>857.63888888888891</v>
      </c>
      <c r="CM19" s="126">
        <f>CM8*INPUT!$D$21</f>
        <v>857.63888888888891</v>
      </c>
      <c r="CN19" s="126">
        <f>CN8*INPUT!$D$21</f>
        <v>857.63888888888891</v>
      </c>
      <c r="CO19" s="126">
        <f>CO8*INPUT!$D$21</f>
        <v>857.63888888888891</v>
      </c>
      <c r="CP19" s="126">
        <f>CP8*INPUT!$D$21</f>
        <v>857.63888888888891</v>
      </c>
      <c r="CQ19" s="126">
        <f>CQ8*INPUT!$D$21</f>
        <v>857.63888888888891</v>
      </c>
      <c r="CR19" s="126">
        <f>CR8*INPUT!$D$21</f>
        <v>857.63888888888891</v>
      </c>
      <c r="CS19" s="126">
        <f>CS8*INPUT!$D$21</f>
        <v>857.63888888888891</v>
      </c>
      <c r="CT19" s="126">
        <f>CT8*INPUT!$D$21</f>
        <v>857.63888888888891</v>
      </c>
      <c r="CU19" s="126">
        <f>CU8*INPUT!$D$21</f>
        <v>857.63888888888891</v>
      </c>
      <c r="CV19" s="126">
        <f>CV8*INPUT!$D$21</f>
        <v>857.63888888888891</v>
      </c>
      <c r="CW19" s="126">
        <f>CW8*INPUT!$D$21</f>
        <v>857.63888888888891</v>
      </c>
      <c r="CX19" s="126">
        <f>CX8*INPUT!$D$21</f>
        <v>857.63888888888891</v>
      </c>
      <c r="CY19" s="126">
        <f>CY8*INPUT!$D$21</f>
        <v>857.63888888888891</v>
      </c>
      <c r="CZ19" s="126">
        <f>CZ8*INPUT!$D$21</f>
        <v>857.63888888888891</v>
      </c>
      <c r="DA19" s="126">
        <f>DA8*INPUT!$D$21</f>
        <v>857.63888888888891</v>
      </c>
      <c r="DB19" s="126">
        <f>DB8*INPUT!$D$21</f>
        <v>857.63888888888891</v>
      </c>
      <c r="DC19" s="126">
        <f>DC8*INPUT!$D$21</f>
        <v>857.63888888888891</v>
      </c>
      <c r="DD19" s="126">
        <f>DD8*INPUT!$D$21</f>
        <v>857.63888888888891</v>
      </c>
      <c r="DE19" s="126">
        <f>DE8*INPUT!$D$21</f>
        <v>857.63888888888891</v>
      </c>
      <c r="DF19" s="126">
        <f>DF8*INPUT!$D$21</f>
        <v>857.63888888888891</v>
      </c>
      <c r="DG19" s="126">
        <f>DG8*INPUT!$D$21</f>
        <v>857.63888888888891</v>
      </c>
      <c r="DH19" s="126">
        <f>DH8*INPUT!$D$21</f>
        <v>857.63888888888891</v>
      </c>
      <c r="DI19" s="126">
        <f>DI8*INPUT!$D$21</f>
        <v>857.63888888888891</v>
      </c>
      <c r="DJ19" s="126">
        <f>DJ8*INPUT!$D$21</f>
        <v>857.63888888888891</v>
      </c>
      <c r="DK19" s="126">
        <f>DK8*INPUT!$D$21</f>
        <v>857.63888888888891</v>
      </c>
      <c r="DL19" s="126">
        <f>DL8*INPUT!$D$21</f>
        <v>857.63888888888891</v>
      </c>
      <c r="DM19" s="126">
        <f>DM8*INPUT!$D$21</f>
        <v>857.63888888888891</v>
      </c>
      <c r="DN19" s="126">
        <f>DN8*INPUT!$D$21</f>
        <v>857.63888888888891</v>
      </c>
      <c r="DO19" s="126">
        <f>DO8*INPUT!$D$21</f>
        <v>857.63888888888891</v>
      </c>
      <c r="DP19" s="126">
        <f>DP8*INPUT!$D$21</f>
        <v>857.63888888888891</v>
      </c>
      <c r="DQ19" s="126">
        <f>DQ8*INPUT!$D$21</f>
        <v>857.63888888888891</v>
      </c>
      <c r="DR19" s="126">
        <f>DR8*INPUT!$D$21</f>
        <v>857.63888888888891</v>
      </c>
    </row>
    <row r="20" spans="1:122" x14ac:dyDescent="0.3">
      <c r="A20" s="418"/>
      <c r="B20" s="127" t="s">
        <v>118</v>
      </c>
      <c r="C20" s="124">
        <f>C9*INPUT!$D$22</f>
        <v>796.2</v>
      </c>
      <c r="D20" s="124">
        <f>D9*INPUT!$D$22</f>
        <v>844.40000000000009</v>
      </c>
      <c r="E20" s="124">
        <f>E9*INPUT!$D$22</f>
        <v>938.40000000000009</v>
      </c>
      <c r="F20" s="124">
        <f>F9*INPUT!$D$22</f>
        <v>1057.8</v>
      </c>
      <c r="G20" s="124">
        <f>G9*INPUT!$D$22</f>
        <v>941.2</v>
      </c>
      <c r="H20" s="125">
        <f>H9*INPUT!$D$22</f>
        <v>901.80000000000007</v>
      </c>
      <c r="I20" s="126">
        <f>I9*INPUT!$D$22</f>
        <v>1143</v>
      </c>
      <c r="J20" s="126">
        <f>J9*INPUT!$D$22</f>
        <v>85.4</v>
      </c>
      <c r="K20" s="126">
        <f>K9*INPUT!$D$22</f>
        <v>622</v>
      </c>
      <c r="L20" s="126">
        <f>L9*INPUT!$D$22</f>
        <v>814.4666666666667</v>
      </c>
      <c r="M20" s="126">
        <f>M9*INPUT!$D$22</f>
        <v>814.4666666666667</v>
      </c>
      <c r="N20" s="126">
        <f>N9*INPUT!$D$22</f>
        <v>814.4666666666667</v>
      </c>
      <c r="O20" s="126">
        <f>O9*INPUT!$D$22</f>
        <v>814.4666666666667</v>
      </c>
      <c r="P20" s="126">
        <f>P9*INPUT!$D$22</f>
        <v>814.4666666666667</v>
      </c>
      <c r="Q20" s="126">
        <f>Q9*INPUT!$D$22</f>
        <v>814.4666666666667</v>
      </c>
      <c r="R20" s="126">
        <f>R9*INPUT!$D$22</f>
        <v>814.4666666666667</v>
      </c>
      <c r="S20" s="126">
        <f>S9*INPUT!$D$22</f>
        <v>814.4666666666667</v>
      </c>
      <c r="T20" s="126">
        <f>T9*INPUT!$D$22</f>
        <v>814.4666666666667</v>
      </c>
      <c r="U20" s="126">
        <f>U9*INPUT!$D$22</f>
        <v>814.4666666666667</v>
      </c>
      <c r="V20" s="126">
        <f>V9*INPUT!$D$22</f>
        <v>814.4666666666667</v>
      </c>
      <c r="W20" s="126">
        <f>W9*INPUT!$D$22</f>
        <v>814.4666666666667</v>
      </c>
      <c r="X20" s="126">
        <f>X9*INPUT!$D$22</f>
        <v>814.4666666666667</v>
      </c>
      <c r="Y20" s="126">
        <f>Y9*INPUT!$D$22</f>
        <v>814.4666666666667</v>
      </c>
      <c r="Z20" s="126">
        <f>Z9*INPUT!$D$22</f>
        <v>814.4666666666667</v>
      </c>
      <c r="AA20" s="126">
        <f>AA9*INPUT!$D$22</f>
        <v>814.4666666666667</v>
      </c>
      <c r="AB20" s="126">
        <f>AB9*INPUT!$D$22</f>
        <v>814.4666666666667</v>
      </c>
      <c r="AC20" s="126">
        <f>AC9*INPUT!$D$22</f>
        <v>814.4666666666667</v>
      </c>
      <c r="AD20" s="126">
        <f>AD9*INPUT!$D$22</f>
        <v>814.4666666666667</v>
      </c>
      <c r="AE20" s="126">
        <f>AE9*INPUT!$D$22</f>
        <v>814.4666666666667</v>
      </c>
      <c r="AF20" s="126">
        <f>AF9*INPUT!$D$22</f>
        <v>814.4666666666667</v>
      </c>
      <c r="AG20" s="126">
        <f>AG9*INPUT!$D$22</f>
        <v>814.4666666666667</v>
      </c>
      <c r="AH20" s="126">
        <f>AH9*INPUT!$D$22</f>
        <v>814.4666666666667</v>
      </c>
      <c r="AI20" s="126">
        <f>AI9*INPUT!$D$22</f>
        <v>814.4666666666667</v>
      </c>
      <c r="AJ20" s="126">
        <f>AJ9*INPUT!$D$22</f>
        <v>814.4666666666667</v>
      </c>
      <c r="AK20" s="126">
        <f>AK9*INPUT!$D$22</f>
        <v>814.4666666666667</v>
      </c>
      <c r="AL20" s="126">
        <f>AL9*INPUT!$D$22</f>
        <v>814.4666666666667</v>
      </c>
      <c r="AM20" s="126">
        <f>AM9*INPUT!$D$22</f>
        <v>814.4666666666667</v>
      </c>
      <c r="AN20" s="126">
        <f>AN9*INPUT!$D$22</f>
        <v>814.4666666666667</v>
      </c>
      <c r="AO20" s="126">
        <f>AO9*INPUT!$D$22</f>
        <v>814.4666666666667</v>
      </c>
      <c r="AP20" s="126">
        <f>AP9*INPUT!$D$22</f>
        <v>814.4666666666667</v>
      </c>
      <c r="AQ20" s="126">
        <f>AQ9*INPUT!$D$22</f>
        <v>814.4666666666667</v>
      </c>
      <c r="AR20" s="126">
        <f>AR9*INPUT!$D$22</f>
        <v>814.4666666666667</v>
      </c>
      <c r="AS20" s="126">
        <f>AS9*INPUT!$D$22</f>
        <v>814.4666666666667</v>
      </c>
      <c r="AT20" s="126">
        <f>AT9*INPUT!$D$22</f>
        <v>814.4666666666667</v>
      </c>
      <c r="AU20" s="126">
        <f>AU9*INPUT!$D$22</f>
        <v>814.4666666666667</v>
      </c>
      <c r="AV20" s="126">
        <f>AV9*INPUT!$D$22</f>
        <v>814.4666666666667</v>
      </c>
      <c r="AW20" s="126">
        <f>AW9*INPUT!$D$22</f>
        <v>814.4666666666667</v>
      </c>
      <c r="AX20" s="126">
        <f>AX9*INPUT!$D$22</f>
        <v>814.4666666666667</v>
      </c>
      <c r="AY20" s="126">
        <f>AY9*INPUT!$D$22</f>
        <v>814.4666666666667</v>
      </c>
      <c r="AZ20" s="126">
        <f>AZ9*INPUT!$D$22</f>
        <v>814.4666666666667</v>
      </c>
      <c r="BA20" s="126">
        <f>BA9*INPUT!$D$22</f>
        <v>814.4666666666667</v>
      </c>
      <c r="BB20" s="126">
        <f>BB9*INPUT!$D$22</f>
        <v>814.4666666666667</v>
      </c>
      <c r="BC20" s="126">
        <f>BC9*INPUT!$D$22</f>
        <v>814.4666666666667</v>
      </c>
      <c r="BD20" s="126">
        <f>BD9*INPUT!$D$22</f>
        <v>814.4666666666667</v>
      </c>
      <c r="BE20" s="126">
        <f>BE9*INPUT!$D$22</f>
        <v>814.4666666666667</v>
      </c>
      <c r="BF20" s="126">
        <f>BF9*INPUT!$D$22</f>
        <v>814.4666666666667</v>
      </c>
      <c r="BG20" s="126">
        <f>BG9*INPUT!$D$22</f>
        <v>814.4666666666667</v>
      </c>
      <c r="BH20" s="126">
        <f>BH9*INPUT!$D$22</f>
        <v>814.4666666666667</v>
      </c>
      <c r="BI20" s="126">
        <f>BI9*INPUT!$D$22</f>
        <v>814.4666666666667</v>
      </c>
      <c r="BJ20" s="126">
        <f>BJ9*INPUT!$D$22</f>
        <v>814.4666666666667</v>
      </c>
      <c r="BK20" s="126">
        <f>BK9*INPUT!$D$22</f>
        <v>814.4666666666667</v>
      </c>
      <c r="BL20" s="126">
        <f>BL9*INPUT!$D$22</f>
        <v>814.4666666666667</v>
      </c>
      <c r="BM20" s="126">
        <f>BM9*INPUT!$D$22</f>
        <v>814.4666666666667</v>
      </c>
      <c r="BN20" s="126">
        <f>BN9*INPUT!$D$22</f>
        <v>814.4666666666667</v>
      </c>
      <c r="BO20" s="126">
        <f>BO9*INPUT!$D$22</f>
        <v>814.4666666666667</v>
      </c>
      <c r="BP20" s="126">
        <f>BP9*INPUT!$D$22</f>
        <v>814.4666666666667</v>
      </c>
      <c r="BQ20" s="126">
        <f>BQ9*INPUT!$D$22</f>
        <v>814.4666666666667</v>
      </c>
      <c r="BR20" s="126">
        <f>BR9*INPUT!$D$22</f>
        <v>814.4666666666667</v>
      </c>
      <c r="BS20" s="126">
        <f>BS9*INPUT!$D$22</f>
        <v>814.4666666666667</v>
      </c>
      <c r="BT20" s="126">
        <f>BT9*INPUT!$D$22</f>
        <v>814.4666666666667</v>
      </c>
      <c r="BU20" s="126">
        <f>BU9*INPUT!$D$22</f>
        <v>814.4666666666667</v>
      </c>
      <c r="BV20" s="126">
        <f>BV9*INPUT!$D$22</f>
        <v>814.4666666666667</v>
      </c>
      <c r="BW20" s="126">
        <f>BW9*INPUT!$D$22</f>
        <v>814.4666666666667</v>
      </c>
      <c r="BX20" s="126">
        <f>BX9*INPUT!$D$22</f>
        <v>814.4666666666667</v>
      </c>
      <c r="BY20" s="126">
        <f>BY9*INPUT!$D$22</f>
        <v>814.4666666666667</v>
      </c>
      <c r="BZ20" s="126">
        <f>BZ9*INPUT!$D$22</f>
        <v>814.4666666666667</v>
      </c>
      <c r="CA20" s="126">
        <f>CA9*INPUT!$D$22</f>
        <v>814.4666666666667</v>
      </c>
      <c r="CB20" s="126">
        <f>CB9*INPUT!$D$22</f>
        <v>814.4666666666667</v>
      </c>
      <c r="CC20" s="126">
        <f>CC9*INPUT!$D$22</f>
        <v>814.4666666666667</v>
      </c>
      <c r="CD20" s="126">
        <f>CD9*INPUT!$D$22</f>
        <v>814.4666666666667</v>
      </c>
      <c r="CE20" s="126">
        <f>CE9*INPUT!$D$22</f>
        <v>814.4666666666667</v>
      </c>
      <c r="CF20" s="126">
        <f>CF9*INPUT!$D$22</f>
        <v>814.4666666666667</v>
      </c>
      <c r="CG20" s="126">
        <f>CG9*INPUT!$D$22</f>
        <v>814.4666666666667</v>
      </c>
      <c r="CH20" s="126">
        <f>CH9*INPUT!$D$22</f>
        <v>814.4666666666667</v>
      </c>
      <c r="CI20" s="126">
        <f>CI9*INPUT!$D$22</f>
        <v>814.4666666666667</v>
      </c>
      <c r="CJ20" s="126">
        <f>CJ9*INPUT!$D$22</f>
        <v>814.4666666666667</v>
      </c>
      <c r="CK20" s="126">
        <f>CK9*INPUT!$D$22</f>
        <v>814.4666666666667</v>
      </c>
      <c r="CL20" s="126">
        <f>CL9*INPUT!$D$22</f>
        <v>814.4666666666667</v>
      </c>
      <c r="CM20" s="126">
        <f>CM9*INPUT!$D$22</f>
        <v>814.4666666666667</v>
      </c>
      <c r="CN20" s="126">
        <f>CN9*INPUT!$D$22</f>
        <v>814.4666666666667</v>
      </c>
      <c r="CO20" s="126">
        <f>CO9*INPUT!$D$22</f>
        <v>814.4666666666667</v>
      </c>
      <c r="CP20" s="126">
        <f>CP9*INPUT!$D$22</f>
        <v>814.4666666666667</v>
      </c>
      <c r="CQ20" s="126">
        <f>CQ9*INPUT!$D$22</f>
        <v>814.4666666666667</v>
      </c>
      <c r="CR20" s="126">
        <f>CR9*INPUT!$D$22</f>
        <v>814.4666666666667</v>
      </c>
      <c r="CS20" s="126">
        <f>CS9*INPUT!$D$22</f>
        <v>814.4666666666667</v>
      </c>
      <c r="CT20" s="126">
        <f>CT9*INPUT!$D$22</f>
        <v>814.4666666666667</v>
      </c>
      <c r="CU20" s="126">
        <f>CU9*INPUT!$D$22</f>
        <v>814.4666666666667</v>
      </c>
      <c r="CV20" s="126">
        <f>CV9*INPUT!$D$22</f>
        <v>814.4666666666667</v>
      </c>
      <c r="CW20" s="126">
        <f>CW9*INPUT!$D$22</f>
        <v>814.4666666666667</v>
      </c>
      <c r="CX20" s="126">
        <f>CX9*INPUT!$D$22</f>
        <v>814.4666666666667</v>
      </c>
      <c r="CY20" s="126">
        <f>CY9*INPUT!$D$22</f>
        <v>814.4666666666667</v>
      </c>
      <c r="CZ20" s="126">
        <f>CZ9*INPUT!$D$22</f>
        <v>814.4666666666667</v>
      </c>
      <c r="DA20" s="126">
        <f>DA9*INPUT!$D$22</f>
        <v>814.4666666666667</v>
      </c>
      <c r="DB20" s="126">
        <f>DB9*INPUT!$D$22</f>
        <v>814.4666666666667</v>
      </c>
      <c r="DC20" s="126">
        <f>DC9*INPUT!$D$22</f>
        <v>814.4666666666667</v>
      </c>
      <c r="DD20" s="126">
        <f>DD9*INPUT!$D$22</f>
        <v>814.4666666666667</v>
      </c>
      <c r="DE20" s="126">
        <f>DE9*INPUT!$D$22</f>
        <v>814.4666666666667</v>
      </c>
      <c r="DF20" s="126">
        <f>DF9*INPUT!$D$22</f>
        <v>814.4666666666667</v>
      </c>
      <c r="DG20" s="126">
        <f>DG9*INPUT!$D$22</f>
        <v>814.4666666666667</v>
      </c>
      <c r="DH20" s="126">
        <f>DH9*INPUT!$D$22</f>
        <v>814.4666666666667</v>
      </c>
      <c r="DI20" s="126">
        <f>DI9*INPUT!$D$22</f>
        <v>814.4666666666667</v>
      </c>
      <c r="DJ20" s="126">
        <f>DJ9*INPUT!$D$22</f>
        <v>814.4666666666667</v>
      </c>
      <c r="DK20" s="126">
        <f>DK9*INPUT!$D$22</f>
        <v>814.4666666666667</v>
      </c>
      <c r="DL20" s="126">
        <f>DL9*INPUT!$D$22</f>
        <v>814.4666666666667</v>
      </c>
      <c r="DM20" s="126">
        <f>DM9*INPUT!$D$22</f>
        <v>814.4666666666667</v>
      </c>
      <c r="DN20" s="126">
        <f>DN9*INPUT!$D$22</f>
        <v>814.4666666666667</v>
      </c>
      <c r="DO20" s="126">
        <f>DO9*INPUT!$D$22</f>
        <v>814.4666666666667</v>
      </c>
      <c r="DP20" s="126">
        <f>DP9*INPUT!$D$22</f>
        <v>814.4666666666667</v>
      </c>
      <c r="DQ20" s="126">
        <f>DQ9*INPUT!$D$22</f>
        <v>814.4666666666667</v>
      </c>
      <c r="DR20" s="126">
        <f>DR9*INPUT!$D$22</f>
        <v>814.4666666666667</v>
      </c>
    </row>
    <row r="21" spans="1:122" x14ac:dyDescent="0.3">
      <c r="A21" s="418"/>
      <c r="B21" s="127" t="s">
        <v>119</v>
      </c>
      <c r="C21" s="124">
        <f>C10*INPUT!$D$23</f>
        <v>60</v>
      </c>
      <c r="D21" s="124">
        <f>D10*INPUT!$D$23</f>
        <v>276</v>
      </c>
      <c r="E21" s="124">
        <f>E10*INPUT!$D$23</f>
        <v>633.1</v>
      </c>
      <c r="F21" s="124">
        <f>F10*INPUT!$D$23</f>
        <v>249.23000000000002</v>
      </c>
      <c r="G21" s="124">
        <f>G10*INPUT!$D$23</f>
        <v>240</v>
      </c>
      <c r="H21" s="125">
        <f>H10*INPUT!$D$23</f>
        <v>212.5</v>
      </c>
      <c r="I21" s="126">
        <f>I10*INPUT!$D$23</f>
        <v>218</v>
      </c>
      <c r="J21" s="126">
        <f>J10*INPUT!$D$23</f>
        <v>60</v>
      </c>
      <c r="K21" s="126">
        <f>K10*INPUT!$D$23</f>
        <v>401.13</v>
      </c>
      <c r="L21" s="126">
        <f>L10*INPUT!$D$23</f>
        <v>261.10666666666668</v>
      </c>
      <c r="M21" s="126">
        <f>M10*INPUT!$D$23</f>
        <v>261.10666666666668</v>
      </c>
      <c r="N21" s="126">
        <f>N10*INPUT!$D$23</f>
        <v>261.10666666666668</v>
      </c>
      <c r="O21" s="126">
        <f>O10*INPUT!$D$23</f>
        <v>261.10666666666668</v>
      </c>
      <c r="P21" s="126">
        <f>P10*INPUT!$D$23</f>
        <v>261.10666666666668</v>
      </c>
      <c r="Q21" s="126">
        <f>Q10*INPUT!$D$23</f>
        <v>261.10666666666668</v>
      </c>
      <c r="R21" s="126">
        <f>R10*INPUT!$D$23</f>
        <v>261.10666666666668</v>
      </c>
      <c r="S21" s="126">
        <f>S10*INPUT!$D$23</f>
        <v>261.10666666666668</v>
      </c>
      <c r="T21" s="126">
        <f>T10*INPUT!$D$23</f>
        <v>261.10666666666668</v>
      </c>
      <c r="U21" s="126">
        <f>U10*INPUT!$D$23</f>
        <v>261.10666666666668</v>
      </c>
      <c r="V21" s="126">
        <f>V10*INPUT!$D$23</f>
        <v>261.10666666666668</v>
      </c>
      <c r="W21" s="126">
        <f>W10*INPUT!$D$23</f>
        <v>261.10666666666668</v>
      </c>
      <c r="X21" s="126">
        <f>X10*INPUT!$D$23</f>
        <v>261.10666666666668</v>
      </c>
      <c r="Y21" s="126">
        <f>Y10*INPUT!$D$23</f>
        <v>261.10666666666668</v>
      </c>
      <c r="Z21" s="126">
        <f>Z10*INPUT!$D$23</f>
        <v>261.10666666666668</v>
      </c>
      <c r="AA21" s="126">
        <f>AA10*INPUT!$D$23</f>
        <v>261.10666666666668</v>
      </c>
      <c r="AB21" s="126">
        <f>AB10*INPUT!$D$23</f>
        <v>261.10666666666668</v>
      </c>
      <c r="AC21" s="126">
        <f>AC10*INPUT!$D$23</f>
        <v>261.10666666666668</v>
      </c>
      <c r="AD21" s="126">
        <f>AD10*INPUT!$D$23</f>
        <v>261.10666666666668</v>
      </c>
      <c r="AE21" s="126">
        <f>AE10*INPUT!$D$23</f>
        <v>261.10666666666668</v>
      </c>
      <c r="AF21" s="126">
        <f>AF10*INPUT!$D$23</f>
        <v>261.10666666666668</v>
      </c>
      <c r="AG21" s="126">
        <f>AG10*INPUT!$D$23</f>
        <v>261.10666666666668</v>
      </c>
      <c r="AH21" s="126">
        <f>AH10*INPUT!$D$23</f>
        <v>261.10666666666668</v>
      </c>
      <c r="AI21" s="126">
        <f>AI10*INPUT!$D$23</f>
        <v>261.10666666666668</v>
      </c>
      <c r="AJ21" s="126">
        <f>AJ10*INPUT!$D$23</f>
        <v>261.10666666666668</v>
      </c>
      <c r="AK21" s="126">
        <f>AK10*INPUT!$D$23</f>
        <v>261.10666666666668</v>
      </c>
      <c r="AL21" s="126">
        <f>AL10*INPUT!$D$23</f>
        <v>261.10666666666668</v>
      </c>
      <c r="AM21" s="126">
        <f>AM10*INPUT!$D$23</f>
        <v>261.10666666666668</v>
      </c>
      <c r="AN21" s="126">
        <f>AN10*INPUT!$D$23</f>
        <v>261.10666666666668</v>
      </c>
      <c r="AO21" s="126">
        <f>AO10*INPUT!$D$23</f>
        <v>261.10666666666668</v>
      </c>
      <c r="AP21" s="126">
        <f>AP10*INPUT!$D$23</f>
        <v>261.10666666666668</v>
      </c>
      <c r="AQ21" s="126">
        <f>AQ10*INPUT!$D$23</f>
        <v>261.10666666666668</v>
      </c>
      <c r="AR21" s="126">
        <f>AR10*INPUT!$D$23</f>
        <v>261.10666666666668</v>
      </c>
      <c r="AS21" s="126">
        <f>AS10*INPUT!$D$23</f>
        <v>261.10666666666668</v>
      </c>
      <c r="AT21" s="126">
        <f>AT10*INPUT!$D$23</f>
        <v>261.10666666666668</v>
      </c>
      <c r="AU21" s="126">
        <f>AU10*INPUT!$D$23</f>
        <v>261.10666666666668</v>
      </c>
      <c r="AV21" s="126">
        <f>AV10*INPUT!$D$23</f>
        <v>261.10666666666668</v>
      </c>
      <c r="AW21" s="126">
        <f>AW10*INPUT!$D$23</f>
        <v>261.10666666666668</v>
      </c>
      <c r="AX21" s="126">
        <f>AX10*INPUT!$D$23</f>
        <v>261.10666666666668</v>
      </c>
      <c r="AY21" s="126">
        <f>AY10*INPUT!$D$23</f>
        <v>261.10666666666668</v>
      </c>
      <c r="AZ21" s="126">
        <f>AZ10*INPUT!$D$23</f>
        <v>261.10666666666668</v>
      </c>
      <c r="BA21" s="126">
        <f>BA10*INPUT!$D$23</f>
        <v>261.10666666666668</v>
      </c>
      <c r="BB21" s="126">
        <f>BB10*INPUT!$D$23</f>
        <v>261.10666666666668</v>
      </c>
      <c r="BC21" s="126">
        <f>BC10*INPUT!$D$23</f>
        <v>261.10666666666668</v>
      </c>
      <c r="BD21" s="126">
        <f>BD10*INPUT!$D$23</f>
        <v>261.10666666666668</v>
      </c>
      <c r="BE21" s="126">
        <f>BE10*INPUT!$D$23</f>
        <v>261.10666666666668</v>
      </c>
      <c r="BF21" s="126">
        <f>BF10*INPUT!$D$23</f>
        <v>261.10666666666668</v>
      </c>
      <c r="BG21" s="126">
        <f>BG10*INPUT!$D$23</f>
        <v>261.10666666666668</v>
      </c>
      <c r="BH21" s="126">
        <f>BH10*INPUT!$D$23</f>
        <v>261.10666666666668</v>
      </c>
      <c r="BI21" s="126">
        <f>BI10*INPUT!$D$23</f>
        <v>261.10666666666668</v>
      </c>
      <c r="BJ21" s="126">
        <f>BJ10*INPUT!$D$23</f>
        <v>261.10666666666668</v>
      </c>
      <c r="BK21" s="126">
        <f>BK10*INPUT!$D$23</f>
        <v>261.10666666666668</v>
      </c>
      <c r="BL21" s="126">
        <f>BL10*INPUT!$D$23</f>
        <v>261.10666666666668</v>
      </c>
      <c r="BM21" s="126">
        <f>BM10*INPUT!$D$23</f>
        <v>261.10666666666668</v>
      </c>
      <c r="BN21" s="126">
        <f>BN10*INPUT!$D$23</f>
        <v>261.10666666666668</v>
      </c>
      <c r="BO21" s="126">
        <f>BO10*INPUT!$D$23</f>
        <v>261.10666666666668</v>
      </c>
      <c r="BP21" s="126">
        <f>BP10*INPUT!$D$23</f>
        <v>261.10666666666668</v>
      </c>
      <c r="BQ21" s="126">
        <f>BQ10*INPUT!$D$23</f>
        <v>261.10666666666668</v>
      </c>
      <c r="BR21" s="126">
        <f>BR10*INPUT!$D$23</f>
        <v>261.10666666666668</v>
      </c>
      <c r="BS21" s="126">
        <f>BS10*INPUT!$D$23</f>
        <v>261.10666666666668</v>
      </c>
      <c r="BT21" s="126">
        <f>BT10*INPUT!$D$23</f>
        <v>261.10666666666668</v>
      </c>
      <c r="BU21" s="126">
        <f>BU10*INPUT!$D$23</f>
        <v>261.10666666666668</v>
      </c>
      <c r="BV21" s="126">
        <f>BV10*INPUT!$D$23</f>
        <v>261.10666666666668</v>
      </c>
      <c r="BW21" s="126">
        <f>BW10*INPUT!$D$23</f>
        <v>261.10666666666668</v>
      </c>
      <c r="BX21" s="126">
        <f>BX10*INPUT!$D$23</f>
        <v>261.10666666666668</v>
      </c>
      <c r="BY21" s="126">
        <f>BY10*INPUT!$D$23</f>
        <v>261.10666666666668</v>
      </c>
      <c r="BZ21" s="126">
        <f>BZ10*INPUT!$D$23</f>
        <v>261.10666666666668</v>
      </c>
      <c r="CA21" s="126">
        <f>CA10*INPUT!$D$23</f>
        <v>261.10666666666668</v>
      </c>
      <c r="CB21" s="126">
        <f>CB10*INPUT!$D$23</f>
        <v>261.10666666666668</v>
      </c>
      <c r="CC21" s="126">
        <f>CC10*INPUT!$D$23</f>
        <v>261.10666666666668</v>
      </c>
      <c r="CD21" s="126">
        <f>CD10*INPUT!$D$23</f>
        <v>261.10666666666668</v>
      </c>
      <c r="CE21" s="126">
        <f>CE10*INPUT!$D$23</f>
        <v>261.10666666666668</v>
      </c>
      <c r="CF21" s="126">
        <f>CF10*INPUT!$D$23</f>
        <v>261.10666666666668</v>
      </c>
      <c r="CG21" s="126">
        <f>CG10*INPUT!$D$23</f>
        <v>261.10666666666668</v>
      </c>
      <c r="CH21" s="126">
        <f>CH10*INPUT!$D$23</f>
        <v>261.10666666666668</v>
      </c>
      <c r="CI21" s="126">
        <f>CI10*INPUT!$D$23</f>
        <v>261.10666666666668</v>
      </c>
      <c r="CJ21" s="126">
        <f>CJ10*INPUT!$D$23</f>
        <v>261.10666666666668</v>
      </c>
      <c r="CK21" s="126">
        <f>CK10*INPUT!$D$23</f>
        <v>261.10666666666668</v>
      </c>
      <c r="CL21" s="126">
        <f>CL10*INPUT!$D$23</f>
        <v>261.10666666666668</v>
      </c>
      <c r="CM21" s="126">
        <f>CM10*INPUT!$D$23</f>
        <v>261.10666666666668</v>
      </c>
      <c r="CN21" s="126">
        <f>CN10*INPUT!$D$23</f>
        <v>261.10666666666668</v>
      </c>
      <c r="CO21" s="126">
        <f>CO10*INPUT!$D$23</f>
        <v>261.10666666666668</v>
      </c>
      <c r="CP21" s="126">
        <f>CP10*INPUT!$D$23</f>
        <v>261.10666666666668</v>
      </c>
      <c r="CQ21" s="126">
        <f>CQ10*INPUT!$D$23</f>
        <v>261.10666666666668</v>
      </c>
      <c r="CR21" s="126">
        <f>CR10*INPUT!$D$23</f>
        <v>261.10666666666668</v>
      </c>
      <c r="CS21" s="126">
        <f>CS10*INPUT!$D$23</f>
        <v>261.10666666666668</v>
      </c>
      <c r="CT21" s="126">
        <f>CT10*INPUT!$D$23</f>
        <v>261.10666666666668</v>
      </c>
      <c r="CU21" s="126">
        <f>CU10*INPUT!$D$23</f>
        <v>261.10666666666668</v>
      </c>
      <c r="CV21" s="126">
        <f>CV10*INPUT!$D$23</f>
        <v>261.10666666666668</v>
      </c>
      <c r="CW21" s="126">
        <f>CW10*INPUT!$D$23</f>
        <v>261.10666666666668</v>
      </c>
      <c r="CX21" s="126">
        <f>CX10*INPUT!$D$23</f>
        <v>261.10666666666668</v>
      </c>
      <c r="CY21" s="126">
        <f>CY10*INPUT!$D$23</f>
        <v>261.10666666666668</v>
      </c>
      <c r="CZ21" s="126">
        <f>CZ10*INPUT!$D$23</f>
        <v>261.10666666666668</v>
      </c>
      <c r="DA21" s="126">
        <f>DA10*INPUT!$D$23</f>
        <v>261.10666666666668</v>
      </c>
      <c r="DB21" s="126">
        <f>DB10*INPUT!$D$23</f>
        <v>261.10666666666668</v>
      </c>
      <c r="DC21" s="126">
        <f>DC10*INPUT!$D$23</f>
        <v>261.10666666666668</v>
      </c>
      <c r="DD21" s="126">
        <f>DD10*INPUT!$D$23</f>
        <v>261.10666666666668</v>
      </c>
      <c r="DE21" s="126">
        <f>DE10*INPUT!$D$23</f>
        <v>261.10666666666668</v>
      </c>
      <c r="DF21" s="126">
        <f>DF10*INPUT!$D$23</f>
        <v>261.10666666666668</v>
      </c>
      <c r="DG21" s="126">
        <f>DG10*INPUT!$D$23</f>
        <v>261.10666666666668</v>
      </c>
      <c r="DH21" s="126">
        <f>DH10*INPUT!$D$23</f>
        <v>261.10666666666668</v>
      </c>
      <c r="DI21" s="126">
        <f>DI10*INPUT!$D$23</f>
        <v>261.10666666666668</v>
      </c>
      <c r="DJ21" s="126">
        <f>DJ10*INPUT!$D$23</f>
        <v>261.10666666666668</v>
      </c>
      <c r="DK21" s="126">
        <f>DK10*INPUT!$D$23</f>
        <v>261.10666666666668</v>
      </c>
      <c r="DL21" s="126">
        <f>DL10*INPUT!$D$23</f>
        <v>261.10666666666668</v>
      </c>
      <c r="DM21" s="126">
        <f>DM10*INPUT!$D$23</f>
        <v>261.10666666666668</v>
      </c>
      <c r="DN21" s="126">
        <f>DN10*INPUT!$D$23</f>
        <v>261.10666666666668</v>
      </c>
      <c r="DO21" s="126">
        <f>DO10*INPUT!$D$23</f>
        <v>261.10666666666668</v>
      </c>
      <c r="DP21" s="126">
        <f>DP10*INPUT!$D$23</f>
        <v>261.10666666666668</v>
      </c>
      <c r="DQ21" s="126">
        <f>DQ10*INPUT!$D$23</f>
        <v>261.10666666666668</v>
      </c>
      <c r="DR21" s="126">
        <f>DR10*INPUT!$D$23</f>
        <v>261.10666666666668</v>
      </c>
    </row>
    <row r="22" spans="1:122" x14ac:dyDescent="0.3">
      <c r="A22" s="418"/>
      <c r="B22" s="127" t="s">
        <v>120</v>
      </c>
      <c r="C22" s="124">
        <f>C11*INPUT!$D$24</f>
        <v>0</v>
      </c>
      <c r="D22" s="124">
        <f>D11*INPUT!$D$24</f>
        <v>0</v>
      </c>
      <c r="E22" s="124">
        <f>E11*INPUT!$D$24</f>
        <v>0</v>
      </c>
      <c r="F22" s="124">
        <f>F11*INPUT!$D$24</f>
        <v>0</v>
      </c>
      <c r="G22" s="124">
        <f>G11*INPUT!$D$24</f>
        <v>0</v>
      </c>
      <c r="H22" s="125">
        <f>H11*INPUT!$D$24</f>
        <v>0</v>
      </c>
      <c r="I22" s="126">
        <f>I11*INPUT!$D$24</f>
        <v>1872</v>
      </c>
      <c r="J22" s="126">
        <f>J11*INPUT!$D$24</f>
        <v>328</v>
      </c>
      <c r="K22" s="126">
        <f>K11*INPUT!$D$24</f>
        <v>548</v>
      </c>
      <c r="L22" s="126">
        <f>L11*INPUT!$D$24</f>
        <v>916</v>
      </c>
      <c r="M22" s="126">
        <f>M11*INPUT!$D$24</f>
        <v>916</v>
      </c>
      <c r="N22" s="126">
        <f>N11*INPUT!$D$24</f>
        <v>916</v>
      </c>
      <c r="O22" s="126">
        <f>O11*INPUT!$D$24</f>
        <v>916</v>
      </c>
      <c r="P22" s="126">
        <f>P11*INPUT!$D$24</f>
        <v>916</v>
      </c>
      <c r="Q22" s="126">
        <f>Q11*INPUT!$D$24</f>
        <v>916</v>
      </c>
      <c r="R22" s="126">
        <f>R11*INPUT!$D$24</f>
        <v>916</v>
      </c>
      <c r="S22" s="126">
        <f>S11*INPUT!$D$24</f>
        <v>916</v>
      </c>
      <c r="T22" s="126">
        <f>T11*INPUT!$D$24</f>
        <v>916</v>
      </c>
      <c r="U22" s="126">
        <f>U11*INPUT!$D$24</f>
        <v>916</v>
      </c>
      <c r="V22" s="126">
        <f>V11*INPUT!$D$24</f>
        <v>916</v>
      </c>
      <c r="W22" s="126">
        <f>W11*INPUT!$D$24</f>
        <v>916</v>
      </c>
      <c r="X22" s="126">
        <f>X11*INPUT!$D$24</f>
        <v>916</v>
      </c>
      <c r="Y22" s="126">
        <f>Y11*INPUT!$D$24</f>
        <v>916</v>
      </c>
      <c r="Z22" s="126">
        <f>Z11*INPUT!$D$24</f>
        <v>916</v>
      </c>
      <c r="AA22" s="126">
        <f>AA11*INPUT!$D$24</f>
        <v>916</v>
      </c>
      <c r="AB22" s="126">
        <f>AB11*INPUT!$D$24</f>
        <v>916</v>
      </c>
      <c r="AC22" s="126">
        <f>AC11*INPUT!$D$24</f>
        <v>916</v>
      </c>
      <c r="AD22" s="126">
        <f>AD11*INPUT!$D$24</f>
        <v>916</v>
      </c>
      <c r="AE22" s="126">
        <f>AE11*INPUT!$D$24</f>
        <v>916</v>
      </c>
      <c r="AF22" s="126">
        <f>AF11*INPUT!$D$24</f>
        <v>916</v>
      </c>
      <c r="AG22" s="126">
        <f>AG11*INPUT!$D$24</f>
        <v>916</v>
      </c>
      <c r="AH22" s="126">
        <f>AH11*INPUT!$D$24</f>
        <v>916</v>
      </c>
      <c r="AI22" s="126">
        <f>AI11*INPUT!$D$24</f>
        <v>916</v>
      </c>
      <c r="AJ22" s="126">
        <f>AJ11*INPUT!$D$24</f>
        <v>916</v>
      </c>
      <c r="AK22" s="126">
        <f>AK11*INPUT!$D$24</f>
        <v>916</v>
      </c>
      <c r="AL22" s="126">
        <f>AL11*INPUT!$D$24</f>
        <v>916</v>
      </c>
      <c r="AM22" s="126">
        <f>AM11*INPUT!$D$24</f>
        <v>916</v>
      </c>
      <c r="AN22" s="126">
        <f>AN11*INPUT!$D$24</f>
        <v>916</v>
      </c>
      <c r="AO22" s="126">
        <f>AO11*INPUT!$D$24</f>
        <v>916</v>
      </c>
      <c r="AP22" s="126">
        <f>AP11*INPUT!$D$24</f>
        <v>916</v>
      </c>
      <c r="AQ22" s="126">
        <f>AQ11*INPUT!$D$24</f>
        <v>916</v>
      </c>
      <c r="AR22" s="126">
        <f>AR11*INPUT!$D$24</f>
        <v>916</v>
      </c>
      <c r="AS22" s="126">
        <f>AS11*INPUT!$D$24</f>
        <v>916</v>
      </c>
      <c r="AT22" s="126">
        <f>AT11*INPUT!$D$24</f>
        <v>916</v>
      </c>
      <c r="AU22" s="126">
        <f>AU11*INPUT!$D$24</f>
        <v>916</v>
      </c>
      <c r="AV22" s="126">
        <f>AV11*INPUT!$D$24</f>
        <v>916</v>
      </c>
      <c r="AW22" s="126">
        <f>AW11*INPUT!$D$24</f>
        <v>916</v>
      </c>
      <c r="AX22" s="126">
        <f>AX11*INPUT!$D$24</f>
        <v>916</v>
      </c>
      <c r="AY22" s="126">
        <f>AY11*INPUT!$D$24</f>
        <v>916</v>
      </c>
      <c r="AZ22" s="126">
        <f>AZ11*INPUT!$D$24</f>
        <v>916</v>
      </c>
      <c r="BA22" s="126">
        <f>BA11*INPUT!$D$24</f>
        <v>916</v>
      </c>
      <c r="BB22" s="126">
        <f>BB11*INPUT!$D$24</f>
        <v>916</v>
      </c>
      <c r="BC22" s="126">
        <f>BC11*INPUT!$D$24</f>
        <v>916</v>
      </c>
      <c r="BD22" s="126">
        <f>BD11*INPUT!$D$24</f>
        <v>916</v>
      </c>
      <c r="BE22" s="126">
        <f>BE11*INPUT!$D$24</f>
        <v>916</v>
      </c>
      <c r="BF22" s="126">
        <f>BF11*INPUT!$D$24</f>
        <v>916</v>
      </c>
      <c r="BG22" s="126">
        <f>BG11*INPUT!$D$24</f>
        <v>916</v>
      </c>
      <c r="BH22" s="126">
        <f>BH11*INPUT!$D$24</f>
        <v>916</v>
      </c>
      <c r="BI22" s="126">
        <f>BI11*INPUT!$D$24</f>
        <v>916</v>
      </c>
      <c r="BJ22" s="126">
        <f>BJ11*INPUT!$D$24</f>
        <v>916</v>
      </c>
      <c r="BK22" s="126">
        <f>BK11*INPUT!$D$24</f>
        <v>916</v>
      </c>
      <c r="BL22" s="126">
        <f>BL11*INPUT!$D$24</f>
        <v>916</v>
      </c>
      <c r="BM22" s="126">
        <f>BM11*INPUT!$D$24</f>
        <v>916</v>
      </c>
      <c r="BN22" s="126">
        <f>BN11*INPUT!$D$24</f>
        <v>916</v>
      </c>
      <c r="BO22" s="126">
        <f>BO11*INPUT!$D$24</f>
        <v>916</v>
      </c>
      <c r="BP22" s="126">
        <f>BP11*INPUT!$D$24</f>
        <v>916</v>
      </c>
      <c r="BQ22" s="126">
        <f>BQ11*INPUT!$D$24</f>
        <v>916</v>
      </c>
      <c r="BR22" s="126">
        <f>BR11*INPUT!$D$24</f>
        <v>916</v>
      </c>
      <c r="BS22" s="126">
        <f>BS11*INPUT!$D$24</f>
        <v>916</v>
      </c>
      <c r="BT22" s="126">
        <f>BT11*INPUT!$D$24</f>
        <v>916</v>
      </c>
      <c r="BU22" s="126">
        <f>BU11*INPUT!$D$24</f>
        <v>916</v>
      </c>
      <c r="BV22" s="126">
        <f>BV11*INPUT!$D$24</f>
        <v>916</v>
      </c>
      <c r="BW22" s="126">
        <f>BW11*INPUT!$D$24</f>
        <v>916</v>
      </c>
      <c r="BX22" s="126">
        <f>BX11*INPUT!$D$24</f>
        <v>916</v>
      </c>
      <c r="BY22" s="126">
        <f>BY11*INPUT!$D$24</f>
        <v>916</v>
      </c>
      <c r="BZ22" s="126">
        <f>BZ11*INPUT!$D$24</f>
        <v>916</v>
      </c>
      <c r="CA22" s="126">
        <f>CA11*INPUT!$D$24</f>
        <v>916</v>
      </c>
      <c r="CB22" s="126">
        <f>CB11*INPUT!$D$24</f>
        <v>916</v>
      </c>
      <c r="CC22" s="126">
        <f>CC11*INPUT!$D$24</f>
        <v>916</v>
      </c>
      <c r="CD22" s="126">
        <f>CD11*INPUT!$D$24</f>
        <v>916</v>
      </c>
      <c r="CE22" s="126">
        <f>CE11*INPUT!$D$24</f>
        <v>916</v>
      </c>
      <c r="CF22" s="126">
        <f>CF11*INPUT!$D$24</f>
        <v>916</v>
      </c>
      <c r="CG22" s="126">
        <f>CG11*INPUT!$D$24</f>
        <v>916</v>
      </c>
      <c r="CH22" s="126">
        <f>CH11*INPUT!$D$24</f>
        <v>916</v>
      </c>
      <c r="CI22" s="126">
        <f>CI11*INPUT!$D$24</f>
        <v>916</v>
      </c>
      <c r="CJ22" s="126">
        <f>CJ11*INPUT!$D$24</f>
        <v>916</v>
      </c>
      <c r="CK22" s="126">
        <f>CK11*INPUT!$D$24</f>
        <v>916</v>
      </c>
      <c r="CL22" s="126">
        <f>CL11*INPUT!$D$24</f>
        <v>916</v>
      </c>
      <c r="CM22" s="126">
        <f>CM11*INPUT!$D$24</f>
        <v>916</v>
      </c>
      <c r="CN22" s="126">
        <f>CN11*INPUT!$D$24</f>
        <v>916</v>
      </c>
      <c r="CO22" s="126">
        <f>CO11*INPUT!$D$24</f>
        <v>916</v>
      </c>
      <c r="CP22" s="126">
        <f>CP11*INPUT!$D$24</f>
        <v>916</v>
      </c>
      <c r="CQ22" s="126">
        <f>CQ11*INPUT!$D$24</f>
        <v>916</v>
      </c>
      <c r="CR22" s="126">
        <f>CR11*INPUT!$D$24</f>
        <v>916</v>
      </c>
      <c r="CS22" s="126">
        <f>CS11*INPUT!$D$24</f>
        <v>916</v>
      </c>
      <c r="CT22" s="126">
        <f>CT11*INPUT!$D$24</f>
        <v>916</v>
      </c>
      <c r="CU22" s="126">
        <f>CU11*INPUT!$D$24</f>
        <v>916</v>
      </c>
      <c r="CV22" s="126">
        <f>CV11*INPUT!$D$24</f>
        <v>916</v>
      </c>
      <c r="CW22" s="126">
        <f>CW11*INPUT!$D$24</f>
        <v>916</v>
      </c>
      <c r="CX22" s="126">
        <f>CX11*INPUT!$D$24</f>
        <v>916</v>
      </c>
      <c r="CY22" s="126">
        <f>CY11*INPUT!$D$24</f>
        <v>916</v>
      </c>
      <c r="CZ22" s="126">
        <f>CZ11*INPUT!$D$24</f>
        <v>916</v>
      </c>
      <c r="DA22" s="126">
        <f>DA11*INPUT!$D$24</f>
        <v>916</v>
      </c>
      <c r="DB22" s="126">
        <f>DB11*INPUT!$D$24</f>
        <v>916</v>
      </c>
      <c r="DC22" s="126">
        <f>DC11*INPUT!$D$24</f>
        <v>916</v>
      </c>
      <c r="DD22" s="126">
        <f>DD11*INPUT!$D$24</f>
        <v>916</v>
      </c>
      <c r="DE22" s="126">
        <f>DE11*INPUT!$D$24</f>
        <v>916</v>
      </c>
      <c r="DF22" s="126">
        <f>DF11*INPUT!$D$24</f>
        <v>916</v>
      </c>
      <c r="DG22" s="126">
        <f>DG11*INPUT!$D$24</f>
        <v>916</v>
      </c>
      <c r="DH22" s="126">
        <f>DH11*INPUT!$D$24</f>
        <v>916</v>
      </c>
      <c r="DI22" s="126">
        <f>DI11*INPUT!$D$24</f>
        <v>916</v>
      </c>
      <c r="DJ22" s="126">
        <f>DJ11*INPUT!$D$24</f>
        <v>916</v>
      </c>
      <c r="DK22" s="126">
        <f>DK11*INPUT!$D$24</f>
        <v>916</v>
      </c>
      <c r="DL22" s="126">
        <f>DL11*INPUT!$D$24</f>
        <v>916</v>
      </c>
      <c r="DM22" s="126">
        <f>DM11*INPUT!$D$24</f>
        <v>916</v>
      </c>
      <c r="DN22" s="126">
        <f>DN11*INPUT!$D$24</f>
        <v>916</v>
      </c>
      <c r="DO22" s="126">
        <f>DO11*INPUT!$D$24</f>
        <v>916</v>
      </c>
      <c r="DP22" s="126">
        <f>DP11*INPUT!$D$24</f>
        <v>916</v>
      </c>
      <c r="DQ22" s="126">
        <f>DQ11*INPUT!$D$24</f>
        <v>916</v>
      </c>
      <c r="DR22" s="126">
        <f>DR11*INPUT!$D$24</f>
        <v>916</v>
      </c>
    </row>
    <row r="23" spans="1:122" x14ac:dyDescent="0.3">
      <c r="A23" s="418"/>
      <c r="B23" s="127" t="s">
        <v>121</v>
      </c>
      <c r="C23" s="124">
        <f>C12*INPUT!$D$25</f>
        <v>0</v>
      </c>
      <c r="D23" s="124">
        <f>D12*INPUT!$D$25</f>
        <v>0</v>
      </c>
      <c r="E23" s="124">
        <f>E12*INPUT!$D$25</f>
        <v>330</v>
      </c>
      <c r="F23" s="124">
        <f>F12*INPUT!$D$25</f>
        <v>0</v>
      </c>
      <c r="G23" s="124">
        <f>G12*INPUT!$D$25</f>
        <v>330</v>
      </c>
      <c r="H23" s="125">
        <f>H12*INPUT!$D$25</f>
        <v>0</v>
      </c>
      <c r="I23" s="126">
        <f>I12*INPUT!$D$25</f>
        <v>330</v>
      </c>
      <c r="J23" s="126">
        <f>J12*INPUT!$D$25</f>
        <v>0</v>
      </c>
      <c r="K23" s="126">
        <f>K12*INPUT!$D$25</f>
        <v>0</v>
      </c>
      <c r="L23" s="126">
        <f>L12*INPUT!$D$25</f>
        <v>330</v>
      </c>
      <c r="M23" s="126">
        <f>M12*INPUT!$D$25</f>
        <v>0</v>
      </c>
      <c r="N23" s="126">
        <f>N12*INPUT!$D$25</f>
        <v>330</v>
      </c>
      <c r="O23" s="126">
        <f>O12*INPUT!$D$25</f>
        <v>0</v>
      </c>
      <c r="P23" s="126">
        <f>P12*INPUT!$D$25</f>
        <v>330</v>
      </c>
      <c r="Q23" s="126">
        <f>Q12*INPUT!$D$25</f>
        <v>0</v>
      </c>
      <c r="R23" s="126">
        <f>R12*INPUT!$D$25</f>
        <v>330</v>
      </c>
      <c r="S23" s="126">
        <f>S12*INPUT!$D$25</f>
        <v>0</v>
      </c>
      <c r="T23" s="126">
        <f>T12*INPUT!$D$25</f>
        <v>330</v>
      </c>
      <c r="U23" s="126">
        <f>U12*INPUT!$D$25</f>
        <v>0</v>
      </c>
      <c r="V23" s="126">
        <f>V12*INPUT!$D$25</f>
        <v>330</v>
      </c>
      <c r="W23" s="126">
        <f>W12*INPUT!$D$25</f>
        <v>0</v>
      </c>
      <c r="X23" s="126">
        <f>X12*INPUT!$D$25</f>
        <v>330</v>
      </c>
      <c r="Y23" s="126">
        <f>Y12*INPUT!$D$25</f>
        <v>0</v>
      </c>
      <c r="Z23" s="126">
        <f>Z12*INPUT!$D$25</f>
        <v>330</v>
      </c>
      <c r="AA23" s="126">
        <f>AA12*INPUT!$D$25</f>
        <v>0</v>
      </c>
      <c r="AB23" s="126">
        <f>AB12*INPUT!$D$25</f>
        <v>330</v>
      </c>
      <c r="AC23" s="126">
        <f>AC12*INPUT!$D$25</f>
        <v>0</v>
      </c>
      <c r="AD23" s="126">
        <f>AD12*INPUT!$D$25</f>
        <v>330</v>
      </c>
      <c r="AE23" s="126">
        <f>AE12*INPUT!$D$25</f>
        <v>0</v>
      </c>
      <c r="AF23" s="126">
        <f>AF12*INPUT!$D$25</f>
        <v>330</v>
      </c>
      <c r="AG23" s="126">
        <f>AG12*INPUT!$D$25</f>
        <v>0</v>
      </c>
      <c r="AH23" s="126">
        <f>AH12*INPUT!$D$25</f>
        <v>330</v>
      </c>
      <c r="AI23" s="126">
        <f>AI12*INPUT!$D$25</f>
        <v>0</v>
      </c>
      <c r="AJ23" s="126">
        <f>AJ12*INPUT!$D$25</f>
        <v>330</v>
      </c>
      <c r="AK23" s="126">
        <f>AK12*INPUT!$D$25</f>
        <v>0</v>
      </c>
      <c r="AL23" s="126">
        <f>AL12*INPUT!$D$25</f>
        <v>330</v>
      </c>
      <c r="AM23" s="126">
        <f>AM12*INPUT!$D$25</f>
        <v>0</v>
      </c>
      <c r="AN23" s="126">
        <f>AN12*INPUT!$D$25</f>
        <v>330</v>
      </c>
      <c r="AO23" s="126">
        <f>AO12*INPUT!$D$25</f>
        <v>0</v>
      </c>
      <c r="AP23" s="126">
        <f>AP12*INPUT!$D$25</f>
        <v>330</v>
      </c>
      <c r="AQ23" s="126">
        <f>AQ12*INPUT!$D$25</f>
        <v>0</v>
      </c>
      <c r="AR23" s="126">
        <f>AR12*INPUT!$D$25</f>
        <v>330</v>
      </c>
      <c r="AS23" s="126">
        <f>AS12*INPUT!$D$25</f>
        <v>0</v>
      </c>
      <c r="AT23" s="126">
        <f>AT12*INPUT!$D$25</f>
        <v>330</v>
      </c>
      <c r="AU23" s="126">
        <f>AU12*INPUT!$D$25</f>
        <v>0</v>
      </c>
      <c r="AV23" s="126">
        <f>AV12*INPUT!$D$25</f>
        <v>330</v>
      </c>
      <c r="AW23" s="126">
        <f>AW12*INPUT!$D$25</f>
        <v>0</v>
      </c>
      <c r="AX23" s="126">
        <f>AX12*INPUT!$D$25</f>
        <v>330</v>
      </c>
      <c r="AY23" s="126">
        <f>AY12*INPUT!$D$25</f>
        <v>0</v>
      </c>
      <c r="AZ23" s="126">
        <f>AZ12*INPUT!$D$25</f>
        <v>330</v>
      </c>
      <c r="BA23" s="126">
        <f>BA12*INPUT!$D$25</f>
        <v>0</v>
      </c>
      <c r="BB23" s="126">
        <f>BB12*INPUT!$D$25</f>
        <v>330</v>
      </c>
      <c r="BC23" s="126">
        <f>BC12*INPUT!$D$25</f>
        <v>0</v>
      </c>
      <c r="BD23" s="126">
        <f>BD12*INPUT!$D$25</f>
        <v>330</v>
      </c>
      <c r="BE23" s="126">
        <f>BE12*INPUT!$D$25</f>
        <v>0</v>
      </c>
      <c r="BF23" s="126">
        <f>BF12*INPUT!$D$25</f>
        <v>330</v>
      </c>
      <c r="BG23" s="126">
        <f>BG12*INPUT!$D$25</f>
        <v>0</v>
      </c>
      <c r="BH23" s="126">
        <f>BH12*INPUT!$D$25</f>
        <v>330</v>
      </c>
      <c r="BI23" s="126">
        <f>BI12*INPUT!$D$25</f>
        <v>0</v>
      </c>
      <c r="BJ23" s="126">
        <f>BJ12*INPUT!$D$25</f>
        <v>330</v>
      </c>
      <c r="BK23" s="126">
        <f>BK12*INPUT!$D$25</f>
        <v>0</v>
      </c>
      <c r="BL23" s="126">
        <f>BL12*INPUT!$D$25</f>
        <v>330</v>
      </c>
      <c r="BM23" s="126">
        <f>BM12*INPUT!$D$25</f>
        <v>0</v>
      </c>
      <c r="BN23" s="126">
        <f>BN12*INPUT!$D$25</f>
        <v>330</v>
      </c>
      <c r="BO23" s="126">
        <f>BO12*INPUT!$D$25</f>
        <v>0</v>
      </c>
      <c r="BP23" s="126">
        <f>BP12*INPUT!$D$25</f>
        <v>330</v>
      </c>
      <c r="BQ23" s="126">
        <f>BQ12*INPUT!$D$25</f>
        <v>0</v>
      </c>
      <c r="BR23" s="126">
        <f>BR12*INPUT!$D$25</f>
        <v>330</v>
      </c>
      <c r="BS23" s="126">
        <f>BS12*INPUT!$D$25</f>
        <v>0</v>
      </c>
      <c r="BT23" s="126">
        <f>BT12*INPUT!$D$25</f>
        <v>330</v>
      </c>
      <c r="BU23" s="126">
        <f>BU12*INPUT!$D$25</f>
        <v>0</v>
      </c>
      <c r="BV23" s="126">
        <f>BV12*INPUT!$D$25</f>
        <v>330</v>
      </c>
      <c r="BW23" s="126">
        <f>BW12*INPUT!$D$25</f>
        <v>0</v>
      </c>
      <c r="BX23" s="126">
        <f>BX12*INPUT!$D$25</f>
        <v>330</v>
      </c>
      <c r="BY23" s="126">
        <f>BY12*INPUT!$D$25</f>
        <v>0</v>
      </c>
      <c r="BZ23" s="126">
        <f>BZ12*INPUT!$D$25</f>
        <v>330</v>
      </c>
      <c r="CA23" s="126">
        <f>CA12*INPUT!$D$25</f>
        <v>0</v>
      </c>
      <c r="CB23" s="126">
        <f>CB12*INPUT!$D$25</f>
        <v>330</v>
      </c>
      <c r="CC23" s="126">
        <f>CC12*INPUT!$D$25</f>
        <v>0</v>
      </c>
      <c r="CD23" s="126">
        <f>CD12*INPUT!$D$25</f>
        <v>330</v>
      </c>
      <c r="CE23" s="126">
        <f>CE12*INPUT!$D$25</f>
        <v>0</v>
      </c>
      <c r="CF23" s="126">
        <f>CF12*INPUT!$D$25</f>
        <v>330</v>
      </c>
      <c r="CG23" s="126">
        <f>CG12*INPUT!$D$25</f>
        <v>0</v>
      </c>
      <c r="CH23" s="126">
        <f>CH12*INPUT!$D$25</f>
        <v>330</v>
      </c>
      <c r="CI23" s="126">
        <f>CI12*INPUT!$D$25</f>
        <v>0</v>
      </c>
      <c r="CJ23" s="126">
        <f>CJ12*INPUT!$D$25</f>
        <v>330</v>
      </c>
      <c r="CK23" s="126">
        <f>CK12*INPUT!$D$25</f>
        <v>0</v>
      </c>
      <c r="CL23" s="126">
        <f>CL12*INPUT!$D$25</f>
        <v>330</v>
      </c>
      <c r="CM23" s="126">
        <f>CM12*INPUT!$D$25</f>
        <v>0</v>
      </c>
      <c r="CN23" s="126">
        <f>CN12*INPUT!$D$25</f>
        <v>330</v>
      </c>
      <c r="CO23" s="126">
        <f>CO12*INPUT!$D$25</f>
        <v>0</v>
      </c>
      <c r="CP23" s="126">
        <f>CP12*INPUT!$D$25</f>
        <v>330</v>
      </c>
      <c r="CQ23" s="126">
        <f>CQ12*INPUT!$D$25</f>
        <v>0</v>
      </c>
      <c r="CR23" s="126">
        <f>CR12*INPUT!$D$25</f>
        <v>330</v>
      </c>
      <c r="CS23" s="126">
        <f>CS12*INPUT!$D$25</f>
        <v>0</v>
      </c>
      <c r="CT23" s="126">
        <f>CT12*INPUT!$D$25</f>
        <v>330</v>
      </c>
      <c r="CU23" s="126">
        <f>CU12*INPUT!$D$25</f>
        <v>0</v>
      </c>
      <c r="CV23" s="126">
        <f>CV12*INPUT!$D$25</f>
        <v>330</v>
      </c>
      <c r="CW23" s="126">
        <f>CW12*INPUT!$D$25</f>
        <v>0</v>
      </c>
      <c r="CX23" s="126">
        <f>CX12*INPUT!$D$25</f>
        <v>330</v>
      </c>
      <c r="CY23" s="126">
        <f>CY12*INPUT!$D$25</f>
        <v>0</v>
      </c>
      <c r="CZ23" s="126">
        <f>CZ12*INPUT!$D$25</f>
        <v>330</v>
      </c>
      <c r="DA23" s="126">
        <f>DA12*INPUT!$D$25</f>
        <v>0</v>
      </c>
      <c r="DB23" s="126">
        <f>DB12*INPUT!$D$25</f>
        <v>330</v>
      </c>
      <c r="DC23" s="126">
        <f>DC12*INPUT!$D$25</f>
        <v>0</v>
      </c>
      <c r="DD23" s="126">
        <f>DD12*INPUT!$D$25</f>
        <v>330</v>
      </c>
      <c r="DE23" s="126">
        <f>DE12*INPUT!$D$25</f>
        <v>0</v>
      </c>
      <c r="DF23" s="126">
        <f>DF12*INPUT!$D$25</f>
        <v>330</v>
      </c>
      <c r="DG23" s="126">
        <f>DG12*INPUT!$D$25</f>
        <v>0</v>
      </c>
      <c r="DH23" s="126">
        <f>DH12*INPUT!$D$25</f>
        <v>330</v>
      </c>
      <c r="DI23" s="126">
        <f>DI12*INPUT!$D$25</f>
        <v>0</v>
      </c>
      <c r="DJ23" s="126">
        <f>DJ12*INPUT!$D$25</f>
        <v>330</v>
      </c>
      <c r="DK23" s="126">
        <f>DK12*INPUT!$D$25</f>
        <v>0</v>
      </c>
      <c r="DL23" s="126">
        <f>DL12*INPUT!$D$25</f>
        <v>330</v>
      </c>
      <c r="DM23" s="126">
        <f>DM12*INPUT!$D$25</f>
        <v>0</v>
      </c>
      <c r="DN23" s="126">
        <f>DN12*INPUT!$D$25</f>
        <v>330</v>
      </c>
      <c r="DO23" s="126">
        <f>DO12*INPUT!$D$25</f>
        <v>0</v>
      </c>
      <c r="DP23" s="126">
        <f>DP12*INPUT!$D$25</f>
        <v>330</v>
      </c>
      <c r="DQ23" s="126">
        <f>DQ12*INPUT!$D$25</f>
        <v>0</v>
      </c>
      <c r="DR23" s="126">
        <f>DR12*INPUT!$D$25</f>
        <v>330</v>
      </c>
    </row>
    <row r="24" spans="1:122" x14ac:dyDescent="0.3">
      <c r="A24" s="418"/>
      <c r="B24" s="127" t="s">
        <v>122</v>
      </c>
      <c r="C24" s="124">
        <v>1500</v>
      </c>
      <c r="D24" s="126"/>
      <c r="E24" s="18"/>
      <c r="F24" s="18"/>
      <c r="G24" s="18"/>
      <c r="H24" s="20"/>
      <c r="I24" s="18">
        <v>1500</v>
      </c>
      <c r="J24" s="18"/>
      <c r="K24" s="18">
        <v>1500</v>
      </c>
      <c r="L24" s="68"/>
      <c r="M24" s="18">
        <f>I24</f>
        <v>1500</v>
      </c>
      <c r="N24" s="68"/>
      <c r="O24" s="18">
        <f>K24</f>
        <v>1500</v>
      </c>
      <c r="P24" s="68"/>
      <c r="Q24" s="18">
        <f t="shared" ref="Q24" si="9">M24</f>
        <v>1500</v>
      </c>
      <c r="R24" s="68"/>
      <c r="S24" s="18">
        <f t="shared" ref="S24" si="10">O24</f>
        <v>1500</v>
      </c>
      <c r="T24" s="68"/>
      <c r="U24" s="18">
        <f t="shared" ref="U24" si="11">Q24</f>
        <v>1500</v>
      </c>
      <c r="V24" s="68"/>
      <c r="W24" s="18">
        <f t="shared" ref="W24" si="12">S24</f>
        <v>1500</v>
      </c>
      <c r="X24" s="68"/>
      <c r="Y24" s="18">
        <f t="shared" ref="Y24" si="13">U24</f>
        <v>1500</v>
      </c>
      <c r="Z24" s="68"/>
      <c r="AA24" s="18">
        <f t="shared" ref="AA24" si="14">W24</f>
        <v>1500</v>
      </c>
      <c r="AB24" s="68"/>
      <c r="AC24" s="18">
        <f t="shared" ref="AC24" si="15">Y24</f>
        <v>1500</v>
      </c>
      <c r="AD24" s="68"/>
      <c r="AE24" s="18">
        <f t="shared" ref="AE24" si="16">AA24</f>
        <v>1500</v>
      </c>
      <c r="AF24" s="68"/>
      <c r="AG24" s="18">
        <f t="shared" ref="AG24" si="17">AC24</f>
        <v>1500</v>
      </c>
      <c r="AH24" s="68"/>
      <c r="AI24" s="18">
        <f t="shared" ref="AI24" si="18">AE24</f>
        <v>1500</v>
      </c>
      <c r="AJ24" s="68"/>
      <c r="AK24" s="18">
        <f t="shared" ref="AK24" si="19">AG24</f>
        <v>1500</v>
      </c>
      <c r="AL24" s="68"/>
      <c r="AM24" s="18">
        <f t="shared" ref="AM24" si="20">AI24</f>
        <v>1500</v>
      </c>
      <c r="AN24" s="68"/>
      <c r="AO24" s="18">
        <f t="shared" ref="AO24" si="21">AK24</f>
        <v>1500</v>
      </c>
      <c r="AP24" s="68"/>
      <c r="AQ24" s="18">
        <f t="shared" ref="AQ24" si="22">AM24</f>
        <v>1500</v>
      </c>
      <c r="AR24" s="68"/>
      <c r="AS24" s="18">
        <f t="shared" ref="AS24" si="23">AO24</f>
        <v>1500</v>
      </c>
      <c r="AT24" s="68"/>
      <c r="AU24" s="18">
        <f t="shared" ref="AU24" si="24">AQ24</f>
        <v>1500</v>
      </c>
      <c r="AV24" s="68"/>
      <c r="AW24" s="18">
        <f t="shared" ref="AW24" si="25">AS24</f>
        <v>1500</v>
      </c>
      <c r="AX24" s="68"/>
      <c r="AY24" s="18">
        <f t="shared" ref="AY24" si="26">AU24</f>
        <v>1500</v>
      </c>
      <c r="AZ24" s="68"/>
      <c r="BA24" s="18">
        <f t="shared" ref="BA24" si="27">AW24</f>
        <v>1500</v>
      </c>
      <c r="BB24" s="68"/>
      <c r="BC24" s="18">
        <f t="shared" ref="BC24" si="28">AY24</f>
        <v>1500</v>
      </c>
      <c r="BD24" s="68"/>
      <c r="BE24" s="18">
        <f t="shared" ref="BE24" si="29">BA24</f>
        <v>1500</v>
      </c>
      <c r="BF24" s="68"/>
      <c r="BG24" s="18">
        <f t="shared" ref="BG24" si="30">BC24</f>
        <v>1500</v>
      </c>
      <c r="BH24" s="68"/>
      <c r="BI24" s="18">
        <f t="shared" ref="BI24" si="31">BE24</f>
        <v>1500</v>
      </c>
      <c r="BJ24" s="68"/>
      <c r="BK24" s="18">
        <f t="shared" ref="BK24" si="32">BG24</f>
        <v>1500</v>
      </c>
      <c r="BL24" s="68"/>
      <c r="BM24" s="18">
        <f t="shared" ref="BM24" si="33">BI24</f>
        <v>1500</v>
      </c>
      <c r="BN24" s="68"/>
      <c r="BO24" s="18">
        <f t="shared" ref="BO24" si="34">BK24</f>
        <v>1500</v>
      </c>
      <c r="BP24" s="68"/>
      <c r="BQ24" s="18">
        <f t="shared" ref="BQ24" si="35">BM24</f>
        <v>1500</v>
      </c>
      <c r="BR24" s="68"/>
      <c r="BS24" s="18">
        <f t="shared" ref="BS24" si="36">BO24</f>
        <v>1500</v>
      </c>
      <c r="BT24" s="68"/>
      <c r="BU24" s="18">
        <f t="shared" ref="BU24" si="37">BQ24</f>
        <v>1500</v>
      </c>
      <c r="BV24" s="68"/>
      <c r="BW24" s="18">
        <f t="shared" ref="BW24" si="38">BS24</f>
        <v>1500</v>
      </c>
      <c r="BX24" s="68"/>
      <c r="BY24" s="18">
        <f t="shared" ref="BY24" si="39">BU24</f>
        <v>1500</v>
      </c>
      <c r="BZ24" s="68"/>
      <c r="CA24" s="18">
        <f t="shared" ref="CA24" si="40">BW24</f>
        <v>1500</v>
      </c>
      <c r="CB24" s="68"/>
      <c r="CC24" s="18">
        <f t="shared" ref="CC24" si="41">BY24</f>
        <v>1500</v>
      </c>
      <c r="CD24" s="68"/>
      <c r="CE24" s="18">
        <f t="shared" ref="CE24" si="42">CA24</f>
        <v>1500</v>
      </c>
      <c r="CF24" s="68"/>
      <c r="CG24" s="18">
        <f t="shared" ref="CG24" si="43">CC24</f>
        <v>1500</v>
      </c>
      <c r="CH24" s="68"/>
      <c r="CI24" s="18">
        <f t="shared" ref="CI24" si="44">CE24</f>
        <v>1500</v>
      </c>
      <c r="CJ24" s="68"/>
      <c r="CK24" s="18">
        <f t="shared" ref="CK24" si="45">CG24</f>
        <v>1500</v>
      </c>
      <c r="CL24" s="68"/>
      <c r="CM24" s="18">
        <f t="shared" ref="CM24" si="46">CI24</f>
        <v>1500</v>
      </c>
      <c r="CN24" s="68"/>
      <c r="CO24" s="18">
        <f t="shared" ref="CO24" si="47">CK24</f>
        <v>1500</v>
      </c>
      <c r="CP24" s="68"/>
      <c r="CQ24" s="18">
        <f t="shared" ref="CQ24" si="48">CM24</f>
        <v>1500</v>
      </c>
      <c r="CR24" s="68"/>
      <c r="CS24" s="18">
        <f t="shared" ref="CS24" si="49">CO24</f>
        <v>1500</v>
      </c>
      <c r="CT24" s="68"/>
      <c r="CU24" s="18">
        <f t="shared" ref="CU24" si="50">CQ24</f>
        <v>1500</v>
      </c>
      <c r="CV24" s="68"/>
      <c r="CW24" s="18">
        <f t="shared" ref="CW24" si="51">CS24</f>
        <v>1500</v>
      </c>
      <c r="CX24" s="68"/>
      <c r="CY24" s="18">
        <f t="shared" ref="CY24" si="52">CU24</f>
        <v>1500</v>
      </c>
      <c r="CZ24" s="68"/>
      <c r="DA24" s="18">
        <f t="shared" ref="DA24" si="53">CW24</f>
        <v>1500</v>
      </c>
      <c r="DB24" s="68"/>
      <c r="DC24" s="18">
        <f t="shared" ref="DC24" si="54">CY24</f>
        <v>1500</v>
      </c>
      <c r="DD24" s="68"/>
      <c r="DE24" s="18">
        <f t="shared" ref="DE24" si="55">DA24</f>
        <v>1500</v>
      </c>
      <c r="DF24" s="68"/>
      <c r="DG24" s="18">
        <f t="shared" ref="DG24" si="56">DC24</f>
        <v>1500</v>
      </c>
      <c r="DH24" s="68"/>
      <c r="DI24" s="18">
        <f t="shared" ref="DI24" si="57">DE24</f>
        <v>1500</v>
      </c>
      <c r="DJ24" s="68"/>
      <c r="DK24" s="18">
        <f t="shared" ref="DK24" si="58">DG24</f>
        <v>1500</v>
      </c>
      <c r="DL24" s="68"/>
      <c r="DM24" s="18">
        <f t="shared" ref="DM24" si="59">DI24</f>
        <v>1500</v>
      </c>
      <c r="DN24" s="68"/>
      <c r="DO24" s="18">
        <f t="shared" ref="DO24" si="60">DK24</f>
        <v>1500</v>
      </c>
      <c r="DP24" s="68"/>
      <c r="DQ24" s="18">
        <f t="shared" ref="DQ24" si="61">DM24</f>
        <v>1500</v>
      </c>
      <c r="DR24" s="68"/>
    </row>
    <row r="25" spans="1:122" x14ac:dyDescent="0.3">
      <c r="A25" s="418"/>
      <c r="B25" s="127" t="s">
        <v>123</v>
      </c>
      <c r="C25" s="124">
        <f>C13*INPUT!$D$26</f>
        <v>0</v>
      </c>
      <c r="D25" s="124">
        <f>D13*INPUT!$D$26</f>
        <v>3114</v>
      </c>
      <c r="E25" s="124">
        <f>E13*INPUT!$D$26</f>
        <v>0</v>
      </c>
      <c r="F25" s="124">
        <f>F13*INPUT!$D$26</f>
        <v>0</v>
      </c>
      <c r="G25" s="124">
        <f>G13*INPUT!$D$26</f>
        <v>0</v>
      </c>
      <c r="H25" s="125">
        <f>H13*INPUT!$D$26</f>
        <v>0</v>
      </c>
      <c r="I25" s="126">
        <f>I13*INPUT!$D$26</f>
        <v>0</v>
      </c>
      <c r="J25" s="126">
        <f>J13*INPUT!$D$26</f>
        <v>3210</v>
      </c>
      <c r="K25" s="126">
        <f>K13*INPUT!$D$26</f>
        <v>1200</v>
      </c>
      <c r="L25" s="126">
        <f>L13*INPUT!$D$26</f>
        <v>2508.0000000000005</v>
      </c>
      <c r="M25" s="126">
        <f>M13*INPUT!$D$26</f>
        <v>2508.0000000000005</v>
      </c>
      <c r="N25" s="126">
        <f>N13*INPUT!$D$26</f>
        <v>2508.0000000000005</v>
      </c>
      <c r="O25" s="126">
        <f>O13*INPUT!$D$26</f>
        <v>2524.1365475158887</v>
      </c>
      <c r="P25" s="126">
        <f>P13*INPUT!$D$26</f>
        <v>2540.3769180643662</v>
      </c>
      <c r="Q25" s="126">
        <f>Q13*INPUT!$D$26</f>
        <v>2556.7217796459499</v>
      </c>
      <c r="R25" s="126">
        <f>R13*INPUT!$D$26</f>
        <v>2573.1718045590937</v>
      </c>
      <c r="S25" s="126">
        <f>S13*INPUT!$D$26</f>
        <v>2589.7276694278389</v>
      </c>
      <c r="T25" s="126">
        <f>T13*INPUT!$D$26</f>
        <v>2606.3900552296464</v>
      </c>
      <c r="U25" s="126">
        <f>U13*INPUT!$D$26</f>
        <v>2623.1596473234076</v>
      </c>
      <c r="V25" s="126">
        <f>V13*INPUT!$D$26</f>
        <v>2640.0371354776325</v>
      </c>
      <c r="W25" s="126">
        <f>W13*INPUT!$D$26</f>
        <v>2657.0232138988231</v>
      </c>
      <c r="X25" s="126">
        <f>X13*INPUT!$D$26</f>
        <v>2674.1185812600265</v>
      </c>
      <c r="Y25" s="126">
        <f>Y13*INPUT!$D$26</f>
        <v>2691.3239407295732</v>
      </c>
      <c r="Z25" s="126">
        <f>Z13*INPUT!$D$26</f>
        <v>2708.6400000000003</v>
      </c>
      <c r="AA25" s="126">
        <f>AA13*INPUT!$D$26</f>
        <v>2726.0674713171597</v>
      </c>
      <c r="AB25" s="126">
        <f>AB13*INPUT!$D$26</f>
        <v>2743.6070715095157</v>
      </c>
      <c r="AC25" s="126">
        <f>AC13*INPUT!$D$26</f>
        <v>2761.2595220176263</v>
      </c>
      <c r="AD25" s="126">
        <f>AD13*INPUT!$D$26</f>
        <v>2779.0255489238211</v>
      </c>
      <c r="AE25" s="126">
        <f>AE13*INPUT!$D$26</f>
        <v>2796.9058829820656</v>
      </c>
      <c r="AF25" s="126">
        <f>AF13*INPUT!$D$26</f>
        <v>2814.9012596480179</v>
      </c>
      <c r="AG25" s="126">
        <f>AG13*INPUT!$D$26</f>
        <v>2833.01241910928</v>
      </c>
      <c r="AH25" s="126">
        <f>AH13*INPUT!$D$26</f>
        <v>2851.2401063158427</v>
      </c>
      <c r="AI25" s="126">
        <f>AI13*INPUT!$D$26</f>
        <v>2869.5850710107279</v>
      </c>
      <c r="AJ25" s="126">
        <f>AJ13*INPUT!$D$26</f>
        <v>2888.0480677608275</v>
      </c>
      <c r="AK25" s="126">
        <f>AK13*INPUT!$D$26</f>
        <v>2906.6298559879378</v>
      </c>
      <c r="AL25" s="126">
        <f>AL13*INPUT!$D$26</f>
        <v>2925.3311999999992</v>
      </c>
      <c r="AM25" s="126">
        <f>AM13*INPUT!$D$26</f>
        <v>2944.1528690225314</v>
      </c>
      <c r="AN25" s="126">
        <f>AN13*INPUT!$D$26</f>
        <v>2963.0956372302753</v>
      </c>
      <c r="AO25" s="126">
        <f>AO13*INPUT!$D$26</f>
        <v>2982.1602837790347</v>
      </c>
      <c r="AP25" s="126">
        <f>AP13*INPUT!$D$26</f>
        <v>3001.3475928377252</v>
      </c>
      <c r="AQ25" s="126">
        <f>AQ13*INPUT!$D$26</f>
        <v>3020.658353620629</v>
      </c>
      <c r="AR25" s="126">
        <f>AR13*INPUT!$D$26</f>
        <v>3040.0933604198576</v>
      </c>
      <c r="AS25" s="126">
        <f>AS13*INPUT!$D$26</f>
        <v>3059.6534126380207</v>
      </c>
      <c r="AT25" s="126">
        <f>AT13*INPUT!$D$26</f>
        <v>3079.339314821108</v>
      </c>
      <c r="AU25" s="126">
        <f>AU13*INPUT!$D$26</f>
        <v>3099.1518766915842</v>
      </c>
      <c r="AV25" s="126">
        <f>AV13*INPUT!$D$26</f>
        <v>3119.0919131816918</v>
      </c>
      <c r="AW25" s="126">
        <f>AW13*INPUT!$D$26</f>
        <v>3139.1602444669707</v>
      </c>
      <c r="AX25" s="126">
        <f>AX13*INPUT!$D$26</f>
        <v>3159.3576959999968</v>
      </c>
      <c r="AY25" s="126">
        <f>AY13*INPUT!$D$26</f>
        <v>3179.685098544332</v>
      </c>
      <c r="AZ25" s="126">
        <f>AZ13*INPUT!$D$26</f>
        <v>3200.1432882086956</v>
      </c>
      <c r="BA25" s="126">
        <f>BA13*INPUT!$D$26</f>
        <v>3220.7331064813557</v>
      </c>
      <c r="BB25" s="126">
        <f>BB13*INPUT!$D$26</f>
        <v>3241.4554002647415</v>
      </c>
      <c r="BC25" s="126">
        <f>BC13*INPUT!$D$26</f>
        <v>3262.3110219102778</v>
      </c>
      <c r="BD25" s="126">
        <f>BD13*INPUT!$D$26</f>
        <v>3283.300829253445</v>
      </c>
      <c r="BE25" s="126">
        <f>BE13*INPUT!$D$26</f>
        <v>3304.4256856490606</v>
      </c>
      <c r="BF25" s="126">
        <f>BF13*INPUT!$D$26</f>
        <v>3325.6864600067952</v>
      </c>
      <c r="BG25" s="126">
        <f>BG13*INPUT!$D$26</f>
        <v>3347.0840268269098</v>
      </c>
      <c r="BH25" s="126">
        <f>BH13*INPUT!$D$26</f>
        <v>3368.6192662362255</v>
      </c>
      <c r="BI25" s="126">
        <f>BI13*INPUT!$D$26</f>
        <v>3390.2930640243271</v>
      </c>
      <c r="BJ25" s="126">
        <f>BJ13*INPUT!$D$26</f>
        <v>3412.1063116799951</v>
      </c>
      <c r="BK25" s="126">
        <f>BK13*INPUT!$D$26</f>
        <v>3434.0599064278772</v>
      </c>
      <c r="BL25" s="126">
        <f>BL13*INPUT!$D$26</f>
        <v>3456.1547512653897</v>
      </c>
      <c r="BM25" s="126">
        <f>BM13*INPUT!$D$26</f>
        <v>3478.3917549998628</v>
      </c>
      <c r="BN25" s="126">
        <f>BN13*INPUT!$D$26</f>
        <v>3500.7718322859196</v>
      </c>
      <c r="BO25" s="126">
        <f>BO13*INPUT!$D$26</f>
        <v>3523.2959036630991</v>
      </c>
      <c r="BP25" s="126">
        <f>BP13*INPUT!$D$26</f>
        <v>3545.9648955937191</v>
      </c>
      <c r="BQ25" s="126">
        <f>BQ13*INPUT!$D$26</f>
        <v>3568.7797405009842</v>
      </c>
      <c r="BR25" s="126">
        <f>BR13*INPUT!$D$26</f>
        <v>3591.7413768073375</v>
      </c>
      <c r="BS25" s="126">
        <f>BS13*INPUT!$D$26</f>
        <v>3614.8507489730614</v>
      </c>
      <c r="BT25" s="126">
        <f>BT13*INPUT!$D$26</f>
        <v>3638.1088075351222</v>
      </c>
      <c r="BU25" s="126">
        <f>BU13*INPUT!$D$26</f>
        <v>3661.5165091462718</v>
      </c>
      <c r="BV25" s="126">
        <f>BV13*INPUT!$D$26</f>
        <v>3685.0748166143935</v>
      </c>
      <c r="BW25" s="126">
        <f>BW13*INPUT!$D$26</f>
        <v>3708.7846989421059</v>
      </c>
      <c r="BX25" s="126">
        <f>BX13*INPUT!$D$26</f>
        <v>3732.6471313666198</v>
      </c>
      <c r="BY25" s="126">
        <f>BY13*INPUT!$D$26</f>
        <v>3756.6630953998506</v>
      </c>
      <c r="BZ25" s="126">
        <f>BZ13*INPUT!$D$26</f>
        <v>3780.8335788687918</v>
      </c>
      <c r="CA25" s="126">
        <f>CA13*INPUT!$D$26</f>
        <v>3805.159575956146</v>
      </c>
      <c r="CB25" s="126">
        <f>CB13*INPUT!$D$26</f>
        <v>3829.6420872412154</v>
      </c>
      <c r="CC25" s="126">
        <f>CC13*INPUT!$D$26</f>
        <v>3854.2821197410622</v>
      </c>
      <c r="CD25" s="126">
        <f>CD13*INPUT!$D$26</f>
        <v>3879.0806869519238</v>
      </c>
      <c r="CE25" s="126">
        <f>CE13*INPUT!$D$26</f>
        <v>3904.0388088909053</v>
      </c>
      <c r="CF25" s="126">
        <f>CF13*INPUT!$D$26</f>
        <v>3929.1575121379315</v>
      </c>
      <c r="CG25" s="126">
        <f>CG13*INPUT!$D$26</f>
        <v>3954.4378298779729</v>
      </c>
      <c r="CH25" s="126">
        <f>CH13*INPUT!$D$26</f>
        <v>3979.8808019435442</v>
      </c>
      <c r="CI25" s="126">
        <f>CI13*INPUT!$D$26</f>
        <v>4005.4874748574739</v>
      </c>
      <c r="CJ25" s="126">
        <f>CJ13*INPUT!$D$26</f>
        <v>4031.2589018759486</v>
      </c>
      <c r="CK25" s="126">
        <f>CK13*INPUT!$D$26</f>
        <v>4057.1961430318374</v>
      </c>
      <c r="CL25" s="126">
        <f>CL13*INPUT!$D$26</f>
        <v>4083.3002651782945</v>
      </c>
      <c r="CM25" s="126">
        <f>CM13*INPUT!$D$26</f>
        <v>4109.5723420326367</v>
      </c>
      <c r="CN25" s="126">
        <f>CN13*INPUT!$D$26</f>
        <v>4136.0134542205114</v>
      </c>
      <c r="CO25" s="126">
        <f>CO13*INPUT!$D$26</f>
        <v>4162.6246893203452</v>
      </c>
      <c r="CP25" s="126">
        <f>CP13*INPUT!$D$26</f>
        <v>4189.4071419080756</v>
      </c>
      <c r="CQ25" s="126">
        <f>CQ13*INPUT!$D$26</f>
        <v>4216.3619136021753</v>
      </c>
      <c r="CR25" s="126">
        <f>CR13*INPUT!$D$26</f>
        <v>4243.4901131089637</v>
      </c>
      <c r="CS25" s="126">
        <f>CS13*INPUT!$D$26</f>
        <v>4270.7928562682082</v>
      </c>
      <c r="CT25" s="126">
        <f>CT13*INPUT!$D$26</f>
        <v>4298.2712660990255</v>
      </c>
      <c r="CU25" s="126">
        <f>CU13*INPUT!$D$26</f>
        <v>4325.9264728460694</v>
      </c>
      <c r="CV25" s="126">
        <f>CV13*INPUT!$D$26</f>
        <v>4353.7596140260221</v>
      </c>
      <c r="CW25" s="126">
        <f>CW13*INPUT!$D$26</f>
        <v>4381.7718344743826</v>
      </c>
      <c r="CX25" s="126">
        <f>CX13*INPUT!$D$26</f>
        <v>4409.9642863925556</v>
      </c>
      <c r="CY25" s="126">
        <f>CY13*INPUT!$D$26</f>
        <v>4438.3381293952452</v>
      </c>
      <c r="CZ25" s="126">
        <f>CZ13*INPUT!$D$26</f>
        <v>4466.8945305581501</v>
      </c>
      <c r="DA25" s="126">
        <f>DA13*INPUT!$D$26</f>
        <v>4495.6346644659707</v>
      </c>
      <c r="DB25" s="126">
        <f>DB13*INPUT!$D$26</f>
        <v>4524.5597132607199</v>
      </c>
      <c r="DC25" s="126">
        <f>DC13*INPUT!$D$26</f>
        <v>4553.6708666903478</v>
      </c>
      <c r="DD25" s="126">
        <f>DD13*INPUT!$D$26</f>
        <v>4582.969322157679</v>
      </c>
      <c r="DE25" s="126">
        <f>DE13*INPUT!$D$26</f>
        <v>4612.4562847696634</v>
      </c>
      <c r="DF25" s="126">
        <f>DF13*INPUT!$D$26</f>
        <v>4642.1329673869459</v>
      </c>
      <c r="DG25" s="126">
        <f>DG13*INPUT!$D$26</f>
        <v>4672.0005906737533</v>
      </c>
      <c r="DH25" s="126">
        <f>DH13*INPUT!$D$26</f>
        <v>4702.0603831481021</v>
      </c>
      <c r="DI25" s="126">
        <f>DI13*INPUT!$D$26</f>
        <v>4732.3135812323308</v>
      </c>
      <c r="DJ25" s="126">
        <f>DJ13*INPUT!$D$26</f>
        <v>4762.7614293039578</v>
      </c>
      <c r="DK25" s="126">
        <f>DK13*INPUT!$D$26</f>
        <v>4793.4051797468619</v>
      </c>
      <c r="DL25" s="126">
        <f>DL13*INPUT!$D$26</f>
        <v>4824.2460930028001</v>
      </c>
      <c r="DM25" s="126">
        <f>DM13*INPUT!$D$26</f>
        <v>4855.2854376232453</v>
      </c>
      <c r="DN25" s="126">
        <f>DN13*INPUT!$D$26</f>
        <v>4886.5244903215753</v>
      </c>
      <c r="DO25" s="126">
        <f>DO13*INPUT!$D$26</f>
        <v>4917.9645360255736</v>
      </c>
      <c r="DP25" s="126">
        <f>DP13*INPUT!$D$26</f>
        <v>4949.6068679302907</v>
      </c>
      <c r="DQ25" s="126">
        <f>DQ13*INPUT!$D$26</f>
        <v>4981.4527875512331</v>
      </c>
      <c r="DR25" s="126">
        <f>DR13*INPUT!$D$26</f>
        <v>5013.5036047778985</v>
      </c>
    </row>
    <row r="26" spans="1:122" x14ac:dyDescent="0.3">
      <c r="A26" s="418"/>
      <c r="B26" s="127" t="s">
        <v>124</v>
      </c>
      <c r="C26" s="128">
        <v>209</v>
      </c>
      <c r="D26" s="79">
        <v>150</v>
      </c>
      <c r="E26" s="68">
        <v>401.6</v>
      </c>
      <c r="F26" s="68">
        <v>162.38</v>
      </c>
      <c r="G26" s="68">
        <v>371</v>
      </c>
      <c r="H26" s="68">
        <v>250</v>
      </c>
      <c r="I26" s="68">
        <v>341</v>
      </c>
      <c r="J26" s="68"/>
      <c r="K26" s="68">
        <v>356.8</v>
      </c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  <c r="CD26" s="68"/>
      <c r="CE26" s="68"/>
      <c r="CF26" s="68"/>
      <c r="CG26" s="68"/>
      <c r="CH26" s="68"/>
      <c r="CI26" s="68"/>
      <c r="CJ26" s="68"/>
      <c r="CK26" s="68"/>
      <c r="CL26" s="68"/>
      <c r="CM26" s="68"/>
      <c r="CN26" s="68"/>
      <c r="CO26" s="68"/>
      <c r="CP26" s="68"/>
      <c r="CQ26" s="68"/>
      <c r="CR26" s="68"/>
      <c r="CS26" s="68"/>
      <c r="CT26" s="68"/>
      <c r="CU26" s="68"/>
      <c r="CV26" s="68"/>
      <c r="CW26" s="68"/>
      <c r="CX26" s="68"/>
      <c r="CY26" s="68"/>
      <c r="CZ26" s="68"/>
      <c r="DA26" s="68"/>
      <c r="DB26" s="68"/>
      <c r="DC26" s="68"/>
      <c r="DD26" s="68"/>
      <c r="DE26" s="68"/>
      <c r="DF26" s="68"/>
      <c r="DG26" s="68"/>
      <c r="DH26" s="68"/>
      <c r="DI26" s="68"/>
      <c r="DJ26" s="68"/>
      <c r="DK26" s="68"/>
      <c r="DL26" s="68"/>
      <c r="DM26" s="68"/>
      <c r="DN26" s="68"/>
      <c r="DO26" s="68"/>
      <c r="DP26" s="68"/>
      <c r="DQ26" s="68"/>
      <c r="DR26" s="68"/>
    </row>
    <row r="27" spans="1:122" ht="15" thickBot="1" x14ac:dyDescent="0.35">
      <c r="A27" s="419"/>
      <c r="B27" s="129" t="s">
        <v>113</v>
      </c>
      <c r="C27" s="124">
        <f>C15*INPUT!$N$8</f>
        <v>0</v>
      </c>
      <c r="D27" s="124">
        <f>D15*INPUT!$N$8</f>
        <v>0</v>
      </c>
      <c r="E27" s="124">
        <f>E15*INPUT!$N$8</f>
        <v>0</v>
      </c>
      <c r="F27" s="124">
        <f>F15*INPUT!$N$8</f>
        <v>0</v>
      </c>
      <c r="G27" s="124">
        <f>G15*INPUT!$N$8</f>
        <v>0</v>
      </c>
      <c r="H27" s="124">
        <f>H15*INPUT!$N$8</f>
        <v>0</v>
      </c>
      <c r="I27" s="124">
        <f>I15*INPUT!$N$8</f>
        <v>0</v>
      </c>
      <c r="J27" s="124">
        <f>J15*INPUT!$N$8</f>
        <v>0</v>
      </c>
      <c r="K27" s="124">
        <f>K15*INPUT!$N$8</f>
        <v>0</v>
      </c>
      <c r="L27" s="124">
        <f>L15*INPUT!$N$8</f>
        <v>0</v>
      </c>
      <c r="M27" s="124">
        <f>M15*INPUT!$N$8</f>
        <v>0</v>
      </c>
      <c r="N27" s="124">
        <f>N15*INPUT!$N$8</f>
        <v>0</v>
      </c>
      <c r="O27" s="124">
        <f>O15*INPUT!$N$8</f>
        <v>0</v>
      </c>
      <c r="P27" s="124">
        <f>P15*INPUT!$N$8</f>
        <v>0</v>
      </c>
      <c r="Q27" s="124">
        <f>Q15*INPUT!$N$8</f>
        <v>0</v>
      </c>
      <c r="R27" s="124">
        <f>R15*INPUT!$N$8</f>
        <v>0</v>
      </c>
      <c r="S27" s="124">
        <f>S15*INPUT!$N$8</f>
        <v>0</v>
      </c>
      <c r="T27" s="124">
        <f>T15*INPUT!$N$8</f>
        <v>0</v>
      </c>
      <c r="U27" s="124">
        <f>U15*INPUT!$N$8</f>
        <v>0</v>
      </c>
      <c r="V27" s="124">
        <f>V15*INPUT!$N$8</f>
        <v>0</v>
      </c>
      <c r="W27" s="124">
        <f>W15*INPUT!$N$8</f>
        <v>0</v>
      </c>
      <c r="X27" s="124">
        <f>X15*INPUT!$N$8</f>
        <v>0</v>
      </c>
      <c r="Y27" s="124">
        <f>Y15*INPUT!$N$8</f>
        <v>0</v>
      </c>
      <c r="Z27" s="124">
        <f>Z15*INPUT!$N$8</f>
        <v>0</v>
      </c>
      <c r="AA27" s="124">
        <f>AA15*INPUT!$N$8</f>
        <v>0</v>
      </c>
      <c r="AB27" s="124">
        <f>AB15*INPUT!$N$8</f>
        <v>0</v>
      </c>
      <c r="AC27" s="124">
        <f>AC15*INPUT!$N$8</f>
        <v>0</v>
      </c>
      <c r="AD27" s="124">
        <f>AD15*INPUT!$N$8</f>
        <v>0</v>
      </c>
      <c r="AE27" s="124">
        <f>AE15*INPUT!$N$8</f>
        <v>0</v>
      </c>
      <c r="AF27" s="124">
        <f>AF15*INPUT!$N$8</f>
        <v>0</v>
      </c>
      <c r="AG27" s="124">
        <f>AG15*INPUT!$N$8</f>
        <v>0</v>
      </c>
      <c r="AH27" s="124">
        <f>AH15*INPUT!$N$8</f>
        <v>0</v>
      </c>
      <c r="AI27" s="124">
        <f>AI15*INPUT!$N$8</f>
        <v>0</v>
      </c>
      <c r="AJ27" s="124">
        <f>AJ15*INPUT!$N$8</f>
        <v>0</v>
      </c>
      <c r="AK27" s="124">
        <f>AK15*INPUT!$N$8</f>
        <v>0</v>
      </c>
      <c r="AL27" s="124">
        <f>AL15*INPUT!$N$8</f>
        <v>0</v>
      </c>
      <c r="AM27" s="124">
        <f>AM15*INPUT!$N$8</f>
        <v>15250.097526749998</v>
      </c>
      <c r="AN27" s="124">
        <f>AN15*INPUT!$N$8</f>
        <v>15347.291733022408</v>
      </c>
      <c r="AO27" s="124">
        <f>AO15*INPUT!$N$8</f>
        <v>15445.105391971523</v>
      </c>
      <c r="AP27" s="124">
        <f>AP15*INPUT!$N$8</f>
        <v>15543.542451585943</v>
      </c>
      <c r="AQ27" s="124">
        <f>AQ15*INPUT!$N$8</f>
        <v>15642.606885016185</v>
      </c>
      <c r="AR27" s="124">
        <f>AR15*INPUT!$N$8</f>
        <v>15742.302690735041</v>
      </c>
      <c r="AS27" s="124">
        <f>AS15*INPUT!$N$8</f>
        <v>15842.633892698976</v>
      </c>
      <c r="AT27" s="124">
        <f>AT15*INPUT!$N$8</f>
        <v>15943.604540510529</v>
      </c>
      <c r="AU27" s="124">
        <f>AU15*INPUT!$N$8</f>
        <v>16045.218709581772</v>
      </c>
      <c r="AV27" s="124">
        <f>AV15*INPUT!$N$8</f>
        <v>16147.480501298811</v>
      </c>
      <c r="AW27" s="124">
        <f>AW15*INPUT!$N$8</f>
        <v>16250.394043187316</v>
      </c>
      <c r="AX27" s="124">
        <f>AX15*INPUT!$N$8</f>
        <v>16353.963489079124</v>
      </c>
      <c r="AY27" s="124">
        <f>AY15*INPUT!$N$8</f>
        <v>16458.19301927989</v>
      </c>
      <c r="AZ27" s="124">
        <f>AZ15*INPUT!$N$8</f>
        <v>16563.086840737829</v>
      </c>
      <c r="BA27" s="124">
        <f>BA15*INPUT!$N$8</f>
        <v>16668.649187213501</v>
      </c>
      <c r="BB27" s="124">
        <f>BB15*INPUT!$N$8</f>
        <v>16774.884319450699</v>
      </c>
      <c r="BC27" s="124">
        <f>BC15*INPUT!$N$8</f>
        <v>16881.79652534844</v>
      </c>
      <c r="BD27" s="124">
        <f>BD15*INPUT!$N$8</f>
        <v>16989.390120134012</v>
      </c>
      <c r="BE27" s="124">
        <f>BE15*INPUT!$N$8</f>
        <v>17097.669446537158</v>
      </c>
      <c r="BF27" s="124">
        <f>BF15*INPUT!$N$8</f>
        <v>17206.638874965356</v>
      </c>
      <c r="BG27" s="124">
        <f>BG15*INPUT!$N$8</f>
        <v>17316.302803680224</v>
      </c>
      <c r="BH27" s="124">
        <f>BH15*INPUT!$N$8</f>
        <v>17426.665658975031</v>
      </c>
      <c r="BI27" s="124">
        <f>BI15*INPUT!$N$8</f>
        <v>17537.731895353372</v>
      </c>
      <c r="BJ27" s="124">
        <f>BJ15*INPUT!$N$8</f>
        <v>17649.505995708947</v>
      </c>
      <c r="BK27" s="124">
        <f>BK15*INPUT!$N$8</f>
        <v>17761.992471506499</v>
      </c>
      <c r="BL27" s="124">
        <f>BL15*INPUT!$N$8</f>
        <v>17875.195862963927</v>
      </c>
      <c r="BM27" s="124">
        <f>BM15*INPUT!$N$8</f>
        <v>17989.120739235517</v>
      </c>
      <c r="BN27" s="124">
        <f>BN15*INPUT!$N$8</f>
        <v>18103.771698596378</v>
      </c>
      <c r="BO27" s="124">
        <f>BO15*INPUT!$N$8</f>
        <v>18219.153368628031</v>
      </c>
      <c r="BP27" s="124">
        <f>BP15*INPUT!$N$8</f>
        <v>18335.270406405201</v>
      </c>
      <c r="BQ27" s="124">
        <f>BQ15*INPUT!$N$8</f>
        <v>18452.127498683771</v>
      </c>
      <c r="BR27" s="124">
        <f>BR15*INPUT!$N$8</f>
        <v>18569.729362089958</v>
      </c>
      <c r="BS27" s="124">
        <f>BS15*INPUT!$N$8</f>
        <v>18688.080743310697</v>
      </c>
      <c r="BT27" s="124">
        <f>BT15*INPUT!$N$8</f>
        <v>18807.186419285212</v>
      </c>
      <c r="BU27" s="124">
        <f>BU15*INPUT!$N$8</f>
        <v>18927.051197397828</v>
      </c>
      <c r="BV27" s="124">
        <f>BV15*INPUT!$N$8</f>
        <v>19047.67991567203</v>
      </c>
      <c r="BW27" s="124">
        <f>BW15*INPUT!$N$8</f>
        <v>19169.077442965696</v>
      </c>
      <c r="BX27" s="124">
        <f>BX15*INPUT!$N$8</f>
        <v>19291.248679167649</v>
      </c>
      <c r="BY27" s="124">
        <f>BY15*INPUT!$N$8</f>
        <v>19414.198555395426</v>
      </c>
      <c r="BZ27" s="124">
        <f>BZ15*INPUT!$N$8</f>
        <v>19537.932034194284</v>
      </c>
      <c r="CA27" s="124">
        <f>CA15*INPUT!$N$8</f>
        <v>19662.454109737533</v>
      </c>
      <c r="CB27" s="124">
        <f>CB15*INPUT!$N$8</f>
        <v>19787.769808028082</v>
      </c>
      <c r="CC27" s="124">
        <f>CC15*INPUT!$N$8</f>
        <v>19913.884187101325</v>
      </c>
      <c r="CD27" s="124">
        <f>CD15*INPUT!$N$8</f>
        <v>20040.802337229281</v>
      </c>
      <c r="CE27" s="124">
        <f>CE15*INPUT!$N$8</f>
        <v>20168.529381126056</v>
      </c>
      <c r="CF27" s="124">
        <f>CF15*INPUT!$N$8</f>
        <v>20297.0704741546</v>
      </c>
      <c r="CG27" s="124">
        <f>CG15*INPUT!$N$8</f>
        <v>20426.430804534801</v>
      </c>
      <c r="CH27" s="124">
        <f>CH15*INPUT!$N$8</f>
        <v>20556.61559355288</v>
      </c>
      <c r="CI27" s="124">
        <f>CI15*INPUT!$N$8</f>
        <v>20687.630095772151</v>
      </c>
      <c r="CJ27" s="124">
        <f>CJ15*INPUT!$N$8</f>
        <v>20819.479599245089</v>
      </c>
      <c r="CK27" s="124">
        <f>CK15*INPUT!$N$8</f>
        <v>20952.169425726781</v>
      </c>
      <c r="CL27" s="124">
        <f>CL15*INPUT!$N$8</f>
        <v>21085.704930889715</v>
      </c>
      <c r="CM27" s="124">
        <f>CM15*INPUT!$N$8</f>
        <v>21220.091504539963</v>
      </c>
      <c r="CN27" s="124">
        <f>CN15*INPUT!$N$8</f>
        <v>21355.334570834715</v>
      </c>
      <c r="CO27" s="124">
        <f>CO15*INPUT!$N$8</f>
        <v>21491.439588501213</v>
      </c>
      <c r="CP27" s="124">
        <f>CP15*INPUT!$N$8</f>
        <v>21628.412051057061</v>
      </c>
      <c r="CQ27" s="124">
        <f>CQ15*INPUT!$N$8</f>
        <v>21766.257487031999</v>
      </c>
      <c r="CR27" s="124">
        <f>CR15*INPUT!$N$8</f>
        <v>21904.981460191</v>
      </c>
      <c r="CS27" s="124">
        <f>CS15*INPUT!$N$8</f>
        <v>22044.589569758864</v>
      </c>
      <c r="CT27" s="124">
        <f>CT15*INPUT!$N$8</f>
        <v>22185.087450646213</v>
      </c>
      <c r="CU27" s="124">
        <f>CU15*INPUT!$N$8</f>
        <v>22326.480773676922</v>
      </c>
      <c r="CV27" s="124">
        <f>CV15*INPUT!$N$8</f>
        <v>22468.775245817014</v>
      </c>
      <c r="CW27" s="124">
        <f>CW15*INPUT!$N$8</f>
        <v>22611.976610404996</v>
      </c>
      <c r="CX27" s="124">
        <f>CX15*INPUT!$N$8</f>
        <v>22756.090647383684</v>
      </c>
      <c r="CY27" s="124">
        <f>CY15*INPUT!$N$8</f>
        <v>22901.123173533491</v>
      </c>
      <c r="CZ27" s="124">
        <f>CZ15*INPUT!$N$8</f>
        <v>23047.08004270721</v>
      </c>
      <c r="DA27" s="124">
        <f>DA15*INPUT!$N$8</f>
        <v>23193.967146066283</v>
      </c>
      <c r="DB27" s="124">
        <f>DB15*INPUT!$N$8</f>
        <v>23341.790412318584</v>
      </c>
      <c r="DC27" s="124">
        <f>DC15*INPUT!$N$8</f>
        <v>23490.555807957717</v>
      </c>
      <c r="DD27" s="124">
        <f>DD15*INPUT!$N$8</f>
        <v>23640.269337503829</v>
      </c>
      <c r="DE27" s="124">
        <f>DE15*INPUT!$N$8</f>
        <v>23790.937043745995</v>
      </c>
      <c r="DF27" s="124">
        <f>DF15*INPUT!$N$8</f>
        <v>23942.565007986079</v>
      </c>
      <c r="DG27" s="124">
        <f>DG15*INPUT!$N$8</f>
        <v>24095.159350284212</v>
      </c>
      <c r="DH27" s="124">
        <f>DH15*INPUT!$N$8</f>
        <v>24248.726229705819</v>
      </c>
      <c r="DI27" s="124">
        <f>DI15*INPUT!$N$8</f>
        <v>24403.271844570194</v>
      </c>
      <c r="DJ27" s="124">
        <f>DJ15*INPUT!$N$8</f>
        <v>24558.80243270069</v>
      </c>
      <c r="DK27" s="124">
        <f>DK15*INPUT!$N$8</f>
        <v>24715.324271676498</v>
      </c>
      <c r="DL27" s="124">
        <f>DL15*INPUT!$N$8</f>
        <v>24872.843679086007</v>
      </c>
      <c r="DM27" s="124">
        <f>DM15*INPUT!$N$8</f>
        <v>25031.367012781811</v>
      </c>
      <c r="DN27" s="124">
        <f>DN15*INPUT!$N$8</f>
        <v>25190.900671137322</v>
      </c>
      <c r="DO27" s="124">
        <f>DO15*INPUT!$N$8</f>
        <v>25351.451093305026</v>
      </c>
      <c r="DP27" s="124">
        <f>DP15*INPUT!$N$8</f>
        <v>25513.024759476375</v>
      </c>
      <c r="DQ27" s="124">
        <f>DQ15*INPUT!$N$8</f>
        <v>25675.628191143354</v>
      </c>
      <c r="DR27" s="124">
        <f>DR15*INPUT!$N$8</f>
        <v>25839.2679513617</v>
      </c>
    </row>
    <row r="28" spans="1:122" ht="15" thickBot="1" x14ac:dyDescent="0.35">
      <c r="A28" s="130"/>
      <c r="C28" s="131"/>
      <c r="D28" s="131"/>
      <c r="E28" s="132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  <c r="AD28" s="132"/>
      <c r="AE28" s="132"/>
      <c r="AF28" s="132"/>
      <c r="AG28" s="132"/>
      <c r="AH28" s="132"/>
      <c r="AI28" s="132"/>
      <c r="AJ28" s="132"/>
      <c r="AK28" s="132"/>
      <c r="AL28" s="132"/>
      <c r="AM28" s="132"/>
      <c r="AN28" s="132"/>
      <c r="AO28" s="132"/>
      <c r="AP28" s="132"/>
      <c r="AQ28" s="132"/>
      <c r="AR28" s="132"/>
      <c r="AS28" s="132"/>
      <c r="AT28" s="132"/>
      <c r="AU28" s="132"/>
      <c r="AV28" s="132"/>
      <c r="AW28" s="132"/>
      <c r="AX28" s="132"/>
      <c r="AY28" s="132"/>
      <c r="AZ28" s="132"/>
      <c r="BA28" s="132"/>
      <c r="BB28" s="132"/>
      <c r="BC28" s="132"/>
      <c r="BD28" s="132"/>
      <c r="BE28" s="132"/>
      <c r="BF28" s="132"/>
      <c r="BG28" s="132"/>
      <c r="BH28" s="132"/>
      <c r="BI28" s="132"/>
      <c r="BJ28" s="132"/>
      <c r="BK28" s="79"/>
      <c r="BL28" s="79"/>
      <c r="BM28" s="79"/>
      <c r="BN28" s="79"/>
      <c r="BO28" s="79"/>
      <c r="BP28" s="79"/>
      <c r="BQ28" s="79"/>
      <c r="BR28" s="79"/>
      <c r="BS28" s="79"/>
      <c r="BT28" s="79"/>
      <c r="BU28" s="79"/>
      <c r="BV28" s="79"/>
      <c r="BW28" s="79"/>
      <c r="BX28" s="79"/>
      <c r="BY28" s="79"/>
      <c r="BZ28" s="79"/>
      <c r="CA28" s="79"/>
      <c r="CB28" s="79"/>
      <c r="CC28" s="79"/>
      <c r="CD28" s="79"/>
      <c r="CE28" s="79"/>
      <c r="CF28" s="79"/>
      <c r="CG28" s="79"/>
      <c r="CH28" s="79"/>
      <c r="CI28" s="79"/>
      <c r="CJ28" s="79"/>
      <c r="CK28" s="79"/>
      <c r="CL28" s="79"/>
      <c r="CM28" s="79"/>
      <c r="CN28" s="79"/>
      <c r="CO28" s="79"/>
      <c r="CP28" s="79"/>
      <c r="CQ28" s="79"/>
      <c r="CR28" s="79"/>
      <c r="CS28" s="79"/>
      <c r="CT28" s="79"/>
      <c r="CU28" s="79"/>
      <c r="CV28" s="79"/>
      <c r="CW28" s="79"/>
      <c r="CX28" s="79"/>
      <c r="CY28" s="79"/>
      <c r="CZ28" s="79"/>
      <c r="DA28" s="79"/>
      <c r="DB28" s="79"/>
      <c r="DC28" s="79"/>
      <c r="DD28" s="79"/>
      <c r="DE28" s="79"/>
      <c r="DF28" s="79"/>
      <c r="DG28" s="79"/>
      <c r="DH28" s="79"/>
      <c r="DI28" s="79"/>
      <c r="DJ28" s="79"/>
      <c r="DK28" s="79"/>
      <c r="DL28" s="79"/>
      <c r="DM28" s="79"/>
      <c r="DN28" s="79"/>
      <c r="DO28" s="79"/>
      <c r="DP28" s="79"/>
      <c r="DQ28" s="79"/>
      <c r="DR28" s="79"/>
    </row>
    <row r="29" spans="1:122" x14ac:dyDescent="0.3">
      <c r="B29" s="133" t="s">
        <v>125</v>
      </c>
      <c r="C29" s="124">
        <f>SUM(C17:C27)</f>
        <v>29358.039999999997</v>
      </c>
      <c r="D29" s="124">
        <f>SUM(D17:D27)</f>
        <v>49914.38</v>
      </c>
      <c r="E29" s="124">
        <f t="shared" ref="E29:BP29" si="62">SUM(E17:E27)</f>
        <v>53122.32</v>
      </c>
      <c r="F29" s="124">
        <f t="shared" si="62"/>
        <v>64583.3</v>
      </c>
      <c r="G29" s="124">
        <f t="shared" si="62"/>
        <v>63133</v>
      </c>
      <c r="H29" s="124">
        <f t="shared" si="62"/>
        <v>67012.89</v>
      </c>
      <c r="I29" s="124">
        <f t="shared" si="62"/>
        <v>71572.259999999995</v>
      </c>
      <c r="J29" s="124">
        <f t="shared" si="62"/>
        <v>23457</v>
      </c>
      <c r="K29" s="124">
        <f t="shared" si="62"/>
        <v>101887.76</v>
      </c>
      <c r="L29" s="124">
        <f t="shared" si="62"/>
        <v>90405.432222222225</v>
      </c>
      <c r="M29" s="124">
        <f t="shared" si="62"/>
        <v>91575.432222222225</v>
      </c>
      <c r="N29" s="124">
        <f t="shared" si="62"/>
        <v>90405.432222222225</v>
      </c>
      <c r="O29" s="124">
        <f t="shared" si="62"/>
        <v>92143.558157971769</v>
      </c>
      <c r="P29" s="124">
        <f t="shared" si="62"/>
        <v>102858.65002797301</v>
      </c>
      <c r="Q29" s="124">
        <f t="shared" si="62"/>
        <v>93294.248737495029</v>
      </c>
      <c r="R29" s="124">
        <f t="shared" si="62"/>
        <v>92706.888510849836</v>
      </c>
      <c r="S29" s="124">
        <f t="shared" si="62"/>
        <v>94464.441860372463</v>
      </c>
      <c r="T29" s="124">
        <f t="shared" si="62"/>
        <v>93886.947105510393</v>
      </c>
      <c r="U29" s="124">
        <f t="shared" si="62"/>
        <v>95654.442871895808</v>
      </c>
      <c r="V29" s="124">
        <f t="shared" si="62"/>
        <v>95086.968093776406</v>
      </c>
      <c r="W29" s="124">
        <f t="shared" si="62"/>
        <v>96864.562016465628</v>
      </c>
      <c r="X29" s="124">
        <f t="shared" si="62"/>
        <v>96307.264198812263</v>
      </c>
      <c r="Y29" s="124">
        <f t="shared" si="62"/>
        <v>98095.114515689856</v>
      </c>
      <c r="Z29" s="124">
        <f t="shared" si="62"/>
        <v>97548.153160505826</v>
      </c>
      <c r="AA29" s="124">
        <f t="shared" si="62"/>
        <v>99346.420647730629</v>
      </c>
      <c r="AB29" s="124">
        <f>SUM(AB17:AB27)</f>
        <v>98809.957815446978</v>
      </c>
      <c r="AC29" s="124">
        <f>SUM(AC17:AC27)</f>
        <v>100618.80582791944</v>
      </c>
      <c r="AD29" s="124">
        <f>SUM(AD17:AD27)</f>
        <v>100093.00617818438</v>
      </c>
      <c r="AE29" s="124">
        <f>SUM(AE17:AE27)</f>
        <v>101912.60069066072</v>
      </c>
      <c r="AF29" s="124">
        <f t="shared" si="62"/>
        <v>101397.63152378114</v>
      </c>
      <c r="AG29" s="124">
        <f t="shared" si="62"/>
        <v>103228.14117264462</v>
      </c>
      <c r="AH29" s="124">
        <f t="shared" si="62"/>
        <v>102724.17247168985</v>
      </c>
      <c r="AI29" s="124">
        <f t="shared" si="62"/>
        <v>104565.76859738986</v>
      </c>
      <c r="AJ29" s="124">
        <f t="shared" si="62"/>
        <v>104072.97307096841</v>
      </c>
      <c r="AK29" s="124">
        <f t="shared" si="62"/>
        <v>105925.82976113766</v>
      </c>
      <c r="AL29" s="124">
        <f t="shared" si="62"/>
        <v>105444.38288685783</v>
      </c>
      <c r="AM29" s="124">
        <f t="shared" si="62"/>
        <v>122558.77454686878</v>
      </c>
      <c r="AN29" s="124">
        <f t="shared" si="62"/>
        <v>122186.04882176613</v>
      </c>
      <c r="AO29" s="124">
        <f t="shared" si="62"/>
        <v>124159.77377118685</v>
      </c>
      <c r="AP29" s="124">
        <f t="shared" si="62"/>
        <v>123799.99899111001</v>
      </c>
      <c r="AQ29" s="124">
        <f t="shared" si="62"/>
        <v>125786.77446705579</v>
      </c>
      <c r="AR29" s="124">
        <f t="shared" si="62"/>
        <v>125440.15057713985</v>
      </c>
      <c r="AS29" s="124">
        <f t="shared" si="62"/>
        <v>127440.1780951518</v>
      </c>
      <c r="AT29" s="124">
        <f t="shared" si="62"/>
        <v>127106.90819365789</v>
      </c>
      <c r="AU29" s="124">
        <f t="shared" si="62"/>
        <v>129120.39244712825</v>
      </c>
      <c r="AV29" s="124">
        <f t="shared" si="62"/>
        <v>128800.68283508871</v>
      </c>
      <c r="AW29" s="124">
        <f t="shared" si="62"/>
        <v>130827.83174529731</v>
      </c>
      <c r="AX29" s="124">
        <f t="shared" si="62"/>
        <v>130521.89197694612</v>
      </c>
      <c r="AY29" s="124">
        <f t="shared" si="62"/>
        <v>132562.91674388805</v>
      </c>
      <c r="AZ29" s="124">
        <f t="shared" si="62"/>
        <v>132270.95967788907</v>
      </c>
      <c r="BA29" s="124">
        <f t="shared" si="62"/>
        <v>134326.07483190624</v>
      </c>
      <c r="BB29" s="124">
        <f t="shared" si="62"/>
        <v>134048.31668339134</v>
      </c>
      <c r="BC29" s="124">
        <f t="shared" si="62"/>
        <v>136117.74013762086</v>
      </c>
      <c r="BD29" s="124">
        <f t="shared" si="62"/>
        <v>135854.40053105165</v>
      </c>
      <c r="BE29" s="124">
        <f t="shared" si="62"/>
        <v>137938.35363470364</v>
      </c>
      <c r="BF29" s="124">
        <f t="shared" si="62"/>
        <v>137689.65565756883</v>
      </c>
      <c r="BG29" s="124">
        <f t="shared" si="62"/>
        <v>139788.36325004729</v>
      </c>
      <c r="BH29" s="124">
        <f t="shared" si="62"/>
        <v>139554.53350740997</v>
      </c>
      <c r="BI29" s="124">
        <f t="shared" si="62"/>
        <v>141668.22397328928</v>
      </c>
      <c r="BJ29" s="124">
        <f t="shared" si="62"/>
        <v>141449.49264319672</v>
      </c>
      <c r="BK29" s="124">
        <f t="shared" si="62"/>
        <v>143578.39796806831</v>
      </c>
      <c r="BL29" s="124">
        <f t="shared" si="62"/>
        <v>143374.99885783836</v>
      </c>
      <c r="BM29" s="124">
        <f t="shared" si="62"/>
        <v>145519.35468504069</v>
      </c>
      <c r="BN29" s="124">
        <f t="shared" si="62"/>
        <v>145331.52528843883</v>
      </c>
      <c r="BO29" s="124">
        <f t="shared" si="62"/>
        <v>147491.57097668451</v>
      </c>
      <c r="BP29" s="124">
        <f t="shared" si="62"/>
        <v>147319.55253200527</v>
      </c>
      <c r="BQ29" s="124">
        <f t="shared" ref="BQ29:DR29" si="63">SUM(BQ17:BQ27)</f>
        <v>149495.53121392059</v>
      </c>
      <c r="BR29" s="124">
        <f t="shared" si="63"/>
        <v>149339.56876298779</v>
      </c>
      <c r="BS29" s="124">
        <f t="shared" si="63"/>
        <v>151531.72740457754</v>
      </c>
      <c r="BT29" s="124">
        <f t="shared" si="63"/>
        <v>151392.06985267843</v>
      </c>
      <c r="BU29" s="124">
        <f t="shared" si="63"/>
        <v>153600.65931373223</v>
      </c>
      <c r="BV29" s="124">
        <f t="shared" si="63"/>
        <v>153477.5594904992</v>
      </c>
      <c r="BW29" s="124">
        <f t="shared" si="63"/>
        <v>154768.00178892346</v>
      </c>
      <c r="BX29" s="124">
        <f t="shared" si="63"/>
        <v>153719.4292251486</v>
      </c>
      <c r="BY29" s="124">
        <f t="shared" si="63"/>
        <v>155011.84757125279</v>
      </c>
      <c r="BZ29" s="124">
        <f t="shared" si="63"/>
        <v>153965.26263739253</v>
      </c>
      <c r="CA29" s="124">
        <f t="shared" si="63"/>
        <v>155259.68027204275</v>
      </c>
      <c r="CB29" s="124">
        <f t="shared" si="63"/>
        <v>154215.10636223864</v>
      </c>
      <c r="CC29" s="124">
        <f t="shared" si="63"/>
        <v>155511.54683381852</v>
      </c>
      <c r="CD29" s="124">
        <f t="shared" si="63"/>
        <v>154469.00765166906</v>
      </c>
      <c r="CE29" s="124">
        <f t="shared" si="63"/>
        <v>155767.49481997127</v>
      </c>
      <c r="CF29" s="124">
        <f t="shared" si="63"/>
        <v>154727.01438244866</v>
      </c>
      <c r="CG29" s="124">
        <f t="shared" si="63"/>
        <v>156027.57242261653</v>
      </c>
      <c r="CH29" s="124">
        <f t="shared" si="63"/>
        <v>154989.17506403333</v>
      </c>
      <c r="CI29" s="124">
        <f t="shared" si="63"/>
        <v>156291.82847055333</v>
      </c>
      <c r="CJ29" s="124">
        <f t="shared" si="63"/>
        <v>155255.53884658075</v>
      </c>
      <c r="CK29" s="124">
        <f t="shared" si="63"/>
        <v>156560.31243732607</v>
      </c>
      <c r="CL29" s="124">
        <f t="shared" si="63"/>
        <v>155526.1555290634</v>
      </c>
      <c r="CM29" s="124">
        <f t="shared" si="63"/>
        <v>156833.07444938985</v>
      </c>
      <c r="CN29" s="124">
        <f t="shared" si="63"/>
        <v>155801.07556748649</v>
      </c>
      <c r="CO29" s="124">
        <f t="shared" si="63"/>
        <v>157110.16529438089</v>
      </c>
      <c r="CP29" s="124">
        <f t="shared" si="63"/>
        <v>156080.35008321147</v>
      </c>
      <c r="CQ29" s="124">
        <f t="shared" si="63"/>
        <v>157391.63642949337</v>
      </c>
      <c r="CR29" s="124">
        <f t="shared" si="63"/>
        <v>156364.03087138626</v>
      </c>
      <c r="CS29" s="124">
        <f t="shared" si="63"/>
        <v>157677.53998996376</v>
      </c>
      <c r="CT29" s="124">
        <f t="shared" si="63"/>
        <v>156652.17040948445</v>
      </c>
      <c r="CU29" s="124">
        <f t="shared" si="63"/>
        <v>157967.92879766473</v>
      </c>
      <c r="CV29" s="124">
        <f t="shared" si="63"/>
        <v>156944.82186595368</v>
      </c>
      <c r="CW29" s="124">
        <f t="shared" si="63"/>
        <v>158262.85636980907</v>
      </c>
      <c r="CX29" s="124">
        <f t="shared" si="63"/>
        <v>157242.03910897582</v>
      </c>
      <c r="CY29" s="124">
        <f t="shared" si="63"/>
        <v>158562.37692776573</v>
      </c>
      <c r="CZ29" s="124">
        <f t="shared" si="63"/>
        <v>157543.87671533925</v>
      </c>
      <c r="DA29" s="124">
        <f t="shared" si="63"/>
        <v>158866.54540598911</v>
      </c>
      <c r="DB29" s="124">
        <f t="shared" si="63"/>
        <v>157850.38997942556</v>
      </c>
      <c r="DC29" s="124">
        <f t="shared" si="63"/>
        <v>159175.41746106354</v>
      </c>
      <c r="DD29" s="124">
        <f t="shared" si="63"/>
        <v>158161.63492231173</v>
      </c>
      <c r="DE29" s="124">
        <f t="shared" si="63"/>
        <v>159489.04948086335</v>
      </c>
      <c r="DF29" s="124">
        <f t="shared" si="63"/>
        <v>158477.66830098903</v>
      </c>
      <c r="DG29" s="124">
        <f t="shared" si="63"/>
        <v>159807.4985938312</v>
      </c>
      <c r="DH29" s="124">
        <f t="shared" si="63"/>
        <v>158798.54761770082</v>
      </c>
      <c r="DI29" s="124">
        <f t="shared" si="63"/>
        <v>160130.82267837552</v>
      </c>
      <c r="DJ29" s="124">
        <f t="shared" si="63"/>
        <v>159124.33112940009</v>
      </c>
      <c r="DK29" s="124">
        <f t="shared" si="63"/>
        <v>160459.08037238862</v>
      </c>
      <c r="DL29" s="124">
        <f t="shared" si="63"/>
        <v>159455.07785732864</v>
      </c>
      <c r="DM29" s="124">
        <f t="shared" si="63"/>
        <v>160792.33108288731</v>
      </c>
      <c r="DN29" s="124">
        <f t="shared" si="63"/>
        <v>159790.84759671934</v>
      </c>
      <c r="DO29" s="124">
        <f t="shared" si="63"/>
        <v>161130.63499577728</v>
      </c>
      <c r="DP29" s="124">
        <f t="shared" si="63"/>
        <v>160131.70092662319</v>
      </c>
      <c r="DQ29" s="124">
        <f t="shared" si="63"/>
        <v>161474.05308574304</v>
      </c>
      <c r="DR29" s="124">
        <f t="shared" si="63"/>
        <v>160477.69921986238</v>
      </c>
    </row>
    <row r="30" spans="1:122" ht="15" thickBot="1" x14ac:dyDescent="0.35">
      <c r="B30" s="134" t="s">
        <v>126</v>
      </c>
      <c r="C30" s="124">
        <f>C29</f>
        <v>29358.039999999997</v>
      </c>
      <c r="D30" s="126">
        <f>C30+D29</f>
        <v>79272.42</v>
      </c>
      <c r="E30" s="126">
        <f t="shared" ref="E30:N30" si="64">D30+E29</f>
        <v>132394.74</v>
      </c>
      <c r="F30" s="126">
        <f t="shared" si="64"/>
        <v>196978.03999999998</v>
      </c>
      <c r="G30" s="126">
        <f t="shared" si="64"/>
        <v>260111.03999999998</v>
      </c>
      <c r="H30" s="126">
        <f t="shared" si="64"/>
        <v>327123.93</v>
      </c>
      <c r="I30" s="126">
        <f t="shared" si="64"/>
        <v>398696.19</v>
      </c>
      <c r="J30" s="126">
        <f t="shared" si="64"/>
        <v>422153.19</v>
      </c>
      <c r="K30" s="126">
        <f t="shared" si="64"/>
        <v>524040.95</v>
      </c>
      <c r="L30" s="126">
        <f t="shared" si="64"/>
        <v>614446.38222222228</v>
      </c>
      <c r="M30" s="126">
        <f t="shared" si="64"/>
        <v>706021.81444444449</v>
      </c>
      <c r="N30" s="135">
        <f t="shared" si="64"/>
        <v>796427.2466666667</v>
      </c>
      <c r="O30" s="126">
        <f>O29</f>
        <v>92143.558157971769</v>
      </c>
      <c r="P30" s="126">
        <f>O30+P29</f>
        <v>195002.20818594476</v>
      </c>
      <c r="Q30" s="126">
        <f t="shared" ref="Q30:Z30" si="65">P30+Q29</f>
        <v>288296.45692343981</v>
      </c>
      <c r="R30" s="126">
        <f t="shared" si="65"/>
        <v>381003.34543428966</v>
      </c>
      <c r="S30" s="126">
        <f t="shared" si="65"/>
        <v>475467.78729466209</v>
      </c>
      <c r="T30" s="126">
        <f t="shared" si="65"/>
        <v>569354.73440017249</v>
      </c>
      <c r="U30" s="126">
        <f t="shared" si="65"/>
        <v>665009.17727206834</v>
      </c>
      <c r="V30" s="126">
        <f t="shared" si="65"/>
        <v>760096.14536584471</v>
      </c>
      <c r="W30" s="126">
        <f t="shared" si="65"/>
        <v>856960.7073823103</v>
      </c>
      <c r="X30" s="126">
        <f t="shared" si="65"/>
        <v>953267.97158112261</v>
      </c>
      <c r="Y30" s="126">
        <f t="shared" si="65"/>
        <v>1051363.0860968125</v>
      </c>
      <c r="Z30" s="135">
        <f t="shared" si="65"/>
        <v>1148911.2392573184</v>
      </c>
      <c r="AA30" s="126">
        <f>AA29</f>
        <v>99346.420647730629</v>
      </c>
      <c r="AB30" s="126">
        <f>AA30+AB29</f>
        <v>198156.37846317759</v>
      </c>
      <c r="AC30" s="126">
        <f t="shared" ref="AC30:AE30" si="66">AB30+AC29</f>
        <v>298775.18429109704</v>
      </c>
      <c r="AD30" s="126">
        <f t="shared" si="66"/>
        <v>398868.1904692814</v>
      </c>
      <c r="AE30" s="126">
        <f t="shared" si="66"/>
        <v>500780.79115994211</v>
      </c>
      <c r="AF30" s="126">
        <f>AE30+AF29</f>
        <v>602178.42268372327</v>
      </c>
      <c r="AG30" s="126">
        <f t="shared" ref="AG30:AI30" si="67">AF30+AG29</f>
        <v>705406.56385636795</v>
      </c>
      <c r="AH30" s="126">
        <f t="shared" si="67"/>
        <v>808130.73632805783</v>
      </c>
      <c r="AI30" s="126">
        <f t="shared" si="67"/>
        <v>912696.50492544775</v>
      </c>
      <c r="AJ30" s="126">
        <f>AI30+AJ29</f>
        <v>1016769.4779964162</v>
      </c>
      <c r="AK30" s="126">
        <f t="shared" ref="AK30:AL30" si="68">AJ30+AK29</f>
        <v>1122695.3077575539</v>
      </c>
      <c r="AL30" s="135">
        <f t="shared" si="68"/>
        <v>1228139.6906444116</v>
      </c>
      <c r="AM30" s="126">
        <f>AM29</f>
        <v>122558.77454686878</v>
      </c>
      <c r="AN30" s="126">
        <f>AM30+AN29</f>
        <v>244744.82336863491</v>
      </c>
      <c r="AO30" s="126">
        <f t="shared" ref="AO30:AX30" si="69">AN30+AO29</f>
        <v>368904.59713982174</v>
      </c>
      <c r="AP30" s="126">
        <f t="shared" si="69"/>
        <v>492704.59613093175</v>
      </c>
      <c r="AQ30" s="126">
        <f t="shared" si="69"/>
        <v>618491.37059798755</v>
      </c>
      <c r="AR30" s="126">
        <f t="shared" si="69"/>
        <v>743931.52117512736</v>
      </c>
      <c r="AS30" s="126">
        <f t="shared" si="69"/>
        <v>871371.69927027915</v>
      </c>
      <c r="AT30" s="126">
        <f t="shared" si="69"/>
        <v>998478.60746393702</v>
      </c>
      <c r="AU30" s="126">
        <f t="shared" si="69"/>
        <v>1127598.9999110652</v>
      </c>
      <c r="AV30" s="126">
        <f t="shared" si="69"/>
        <v>1256399.682746154</v>
      </c>
      <c r="AW30" s="126">
        <f t="shared" si="69"/>
        <v>1387227.5144914514</v>
      </c>
      <c r="AX30" s="135">
        <f t="shared" si="69"/>
        <v>1517749.4064683975</v>
      </c>
      <c r="AY30" s="126">
        <f>AY29</f>
        <v>132562.91674388805</v>
      </c>
      <c r="AZ30" s="126">
        <f>AY30+AZ29</f>
        <v>264833.87642177712</v>
      </c>
      <c r="BA30" s="126">
        <f t="shared" ref="BA30:BJ30" si="70">AZ30+BA29</f>
        <v>399159.95125368336</v>
      </c>
      <c r="BB30" s="126">
        <f t="shared" si="70"/>
        <v>533208.26793707465</v>
      </c>
      <c r="BC30" s="126">
        <f t="shared" si="70"/>
        <v>669326.00807469548</v>
      </c>
      <c r="BD30" s="126">
        <f t="shared" si="70"/>
        <v>805180.40860574716</v>
      </c>
      <c r="BE30" s="126">
        <f t="shared" si="70"/>
        <v>943118.76224045083</v>
      </c>
      <c r="BF30" s="126">
        <f t="shared" si="70"/>
        <v>1080808.4178980198</v>
      </c>
      <c r="BG30" s="126">
        <f t="shared" si="70"/>
        <v>1220596.781148067</v>
      </c>
      <c r="BH30" s="126">
        <f t="shared" si="70"/>
        <v>1360151.3146554769</v>
      </c>
      <c r="BI30" s="126">
        <f t="shared" si="70"/>
        <v>1501819.5386287663</v>
      </c>
      <c r="BJ30" s="135">
        <f t="shared" si="70"/>
        <v>1643269.0312719629</v>
      </c>
      <c r="BK30" s="126">
        <f>BK29</f>
        <v>143578.39796806831</v>
      </c>
      <c r="BL30" s="126">
        <f>BK30+BL29</f>
        <v>286953.3968259067</v>
      </c>
      <c r="BM30" s="126">
        <f t="shared" ref="BM30:BV30" si="71">BL30+BM29</f>
        <v>432472.75151094736</v>
      </c>
      <c r="BN30" s="126">
        <f t="shared" si="71"/>
        <v>577804.27679938613</v>
      </c>
      <c r="BO30" s="126">
        <f t="shared" si="71"/>
        <v>725295.8477760707</v>
      </c>
      <c r="BP30" s="126">
        <f t="shared" si="71"/>
        <v>872615.40030807594</v>
      </c>
      <c r="BQ30" s="126">
        <f t="shared" si="71"/>
        <v>1022110.9315219965</v>
      </c>
      <c r="BR30" s="126">
        <f t="shared" si="71"/>
        <v>1171450.5002849842</v>
      </c>
      <c r="BS30" s="126">
        <f t="shared" si="71"/>
        <v>1322982.2276895619</v>
      </c>
      <c r="BT30" s="126">
        <f t="shared" si="71"/>
        <v>1474374.2975422402</v>
      </c>
      <c r="BU30" s="126">
        <f t="shared" si="71"/>
        <v>1627974.9568559725</v>
      </c>
      <c r="BV30" s="135">
        <f t="shared" si="71"/>
        <v>1781452.5163464718</v>
      </c>
      <c r="BW30" s="126">
        <f>BW29</f>
        <v>154768.00178892346</v>
      </c>
      <c r="BX30" s="126">
        <f>BW30+BX29</f>
        <v>308487.43101407203</v>
      </c>
      <c r="BY30" s="126">
        <f t="shared" ref="BY30:CD30" si="72">BX30+BY29</f>
        <v>463499.27858532482</v>
      </c>
      <c r="BZ30" s="126">
        <f t="shared" si="72"/>
        <v>617464.54122271738</v>
      </c>
      <c r="CA30" s="126">
        <f t="shared" si="72"/>
        <v>772724.22149476013</v>
      </c>
      <c r="CB30" s="126">
        <f t="shared" si="72"/>
        <v>926939.32785699877</v>
      </c>
      <c r="CC30" s="126">
        <f t="shared" si="72"/>
        <v>1082450.8746908172</v>
      </c>
      <c r="CD30" s="126">
        <f t="shared" si="72"/>
        <v>1236919.8823424862</v>
      </c>
      <c r="CE30" s="126">
        <f>CD30+CE29</f>
        <v>1392687.3771624574</v>
      </c>
      <c r="CF30" s="126">
        <f t="shared" ref="CF30:CH30" si="73">CE30+CF29</f>
        <v>1547414.3915449062</v>
      </c>
      <c r="CG30" s="126">
        <f t="shared" si="73"/>
        <v>1703441.9639675226</v>
      </c>
      <c r="CH30" s="135">
        <f t="shared" si="73"/>
        <v>1858431.139031556</v>
      </c>
      <c r="CI30" s="126">
        <f>CI29</f>
        <v>156291.82847055333</v>
      </c>
      <c r="CJ30" s="126">
        <f>CI30+CJ29</f>
        <v>311547.36731713405</v>
      </c>
      <c r="CK30" s="126">
        <f>CJ30+CK29</f>
        <v>468107.67975446011</v>
      </c>
      <c r="CL30" s="126">
        <f>CK30+CL29</f>
        <v>623633.83528352354</v>
      </c>
      <c r="CM30" s="126">
        <f>CL30+CM29</f>
        <v>780466.90973291337</v>
      </c>
      <c r="CN30" s="126">
        <f t="shared" ref="CN30:CR30" si="74">CM30+CN29</f>
        <v>936267.98530039983</v>
      </c>
      <c r="CO30" s="126">
        <f t="shared" si="74"/>
        <v>1093378.1505947807</v>
      </c>
      <c r="CP30" s="126">
        <f t="shared" si="74"/>
        <v>1249458.5006779921</v>
      </c>
      <c r="CQ30" s="126">
        <f t="shared" si="74"/>
        <v>1406850.1371074854</v>
      </c>
      <c r="CR30" s="126">
        <f t="shared" si="74"/>
        <v>1563214.1679788716</v>
      </c>
      <c r="CS30" s="126">
        <f>CR30+CS29</f>
        <v>1720891.7079688353</v>
      </c>
      <c r="CT30" s="135">
        <f>CS30+CT29</f>
        <v>1877543.8783783198</v>
      </c>
      <c r="CU30" s="126">
        <f>CU29</f>
        <v>157967.92879766473</v>
      </c>
      <c r="CV30" s="126">
        <f>CU30+CV29</f>
        <v>314912.75066361844</v>
      </c>
      <c r="CW30" s="126">
        <f t="shared" ref="CW30:DE30" si="75">CV30+CW29</f>
        <v>473175.60703342751</v>
      </c>
      <c r="CX30" s="126">
        <f t="shared" si="75"/>
        <v>630417.64614240336</v>
      </c>
      <c r="CY30" s="126">
        <f t="shared" si="75"/>
        <v>788980.02307016915</v>
      </c>
      <c r="CZ30" s="126">
        <f t="shared" si="75"/>
        <v>946523.8997855084</v>
      </c>
      <c r="DA30" s="126">
        <f t="shared" si="75"/>
        <v>1105390.4451914974</v>
      </c>
      <c r="DB30" s="126">
        <f t="shared" si="75"/>
        <v>1263240.835170923</v>
      </c>
      <c r="DC30" s="126">
        <f t="shared" si="75"/>
        <v>1422416.2526319865</v>
      </c>
      <c r="DD30" s="126">
        <f t="shared" si="75"/>
        <v>1580577.8875542982</v>
      </c>
      <c r="DE30" s="126">
        <f t="shared" si="75"/>
        <v>1740066.9370351615</v>
      </c>
      <c r="DF30" s="135">
        <f>DE30+DF29</f>
        <v>1898544.6053361506</v>
      </c>
      <c r="DG30" s="126">
        <f>DG29</f>
        <v>159807.4985938312</v>
      </c>
      <c r="DH30" s="126">
        <f t="shared" ref="DH30:DR30" si="76">DG30+DH29</f>
        <v>318606.04621153203</v>
      </c>
      <c r="DI30" s="126">
        <f t="shared" si="76"/>
        <v>478736.86888990755</v>
      </c>
      <c r="DJ30" s="126">
        <f t="shared" si="76"/>
        <v>637861.20001930767</v>
      </c>
      <c r="DK30" s="126">
        <f t="shared" si="76"/>
        <v>798320.28039169626</v>
      </c>
      <c r="DL30" s="126">
        <f t="shared" si="76"/>
        <v>957775.35824902495</v>
      </c>
      <c r="DM30" s="126">
        <f t="shared" si="76"/>
        <v>1118567.6893319122</v>
      </c>
      <c r="DN30" s="126">
        <f t="shared" si="76"/>
        <v>1278358.5369286316</v>
      </c>
      <c r="DO30" s="126">
        <f t="shared" si="76"/>
        <v>1439489.171924409</v>
      </c>
      <c r="DP30" s="126">
        <f t="shared" si="76"/>
        <v>1599620.8728510323</v>
      </c>
      <c r="DQ30" s="126">
        <f t="shared" si="76"/>
        <v>1761094.9259367753</v>
      </c>
      <c r="DR30" s="135">
        <f t="shared" si="76"/>
        <v>1921572.6251566377</v>
      </c>
    </row>
  </sheetData>
  <mergeCells count="2">
    <mergeCell ref="A5:A7"/>
    <mergeCell ref="A17:A2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C129E-8AE2-46EA-A086-20377946759F}">
  <sheetPr>
    <tabColor rgb="FFFF0000"/>
  </sheetPr>
  <dimension ref="A1:ED38"/>
  <sheetViews>
    <sheetView topLeftCell="A17" zoomScale="130" zoomScaleNormal="130" workbookViewId="0">
      <pane xSplit="2" topLeftCell="C1" activePane="topRight" state="frozen"/>
      <selection activeCell="L30" sqref="L30"/>
      <selection pane="topRight" activeCell="A24" sqref="A24"/>
    </sheetView>
  </sheetViews>
  <sheetFormatPr defaultRowHeight="14.4" x14ac:dyDescent="0.3"/>
  <cols>
    <col min="1" max="1" width="14.5546875" bestFit="1" customWidth="1"/>
    <col min="2" max="2" width="39" customWidth="1"/>
    <col min="3" max="3" width="14.109375" customWidth="1"/>
    <col min="4" max="6" width="12.6640625" bestFit="1" customWidth="1"/>
    <col min="7" max="14" width="13.77734375" bestFit="1" customWidth="1"/>
    <col min="15" max="15" width="12.6640625" bestFit="1" customWidth="1"/>
    <col min="16" max="26" width="13.77734375" bestFit="1" customWidth="1"/>
    <col min="27" max="27" width="13" bestFit="1" customWidth="1"/>
    <col min="28" max="38" width="13.77734375" bestFit="1" customWidth="1"/>
    <col min="39" max="39" width="12.6640625" bestFit="1" customWidth="1"/>
    <col min="40" max="48" width="13.77734375" bestFit="1" customWidth="1"/>
    <col min="49" max="50" width="15.5546875" bestFit="1" customWidth="1"/>
    <col min="51" max="59" width="13.77734375" bestFit="1" customWidth="1"/>
    <col min="60" max="62" width="15.6640625" bestFit="1" customWidth="1"/>
    <col min="63" max="70" width="13.77734375" bestFit="1" customWidth="1"/>
    <col min="71" max="120" width="15.6640625" bestFit="1" customWidth="1"/>
    <col min="121" max="122" width="16.77734375" bestFit="1" customWidth="1"/>
  </cols>
  <sheetData>
    <row r="1" spans="1:134" ht="15" thickBot="1" x14ac:dyDescent="0.35"/>
    <row r="2" spans="1:134" x14ac:dyDescent="0.3">
      <c r="B2" s="85"/>
      <c r="C2" s="85" t="s">
        <v>127</v>
      </c>
      <c r="O2" s="87"/>
      <c r="P2" s="88"/>
      <c r="Q2" s="88"/>
      <c r="R2" s="88"/>
      <c r="S2" s="88"/>
      <c r="T2" s="88"/>
      <c r="U2" s="88"/>
      <c r="V2" s="88"/>
      <c r="W2" s="88"/>
      <c r="X2" s="88"/>
      <c r="Y2" s="88"/>
      <c r="Z2" s="89"/>
    </row>
    <row r="3" spans="1:134" x14ac:dyDescent="0.3">
      <c r="C3" s="136">
        <v>44562</v>
      </c>
      <c r="D3" s="136">
        <v>44593</v>
      </c>
      <c r="E3" s="136">
        <v>44621</v>
      </c>
      <c r="F3" s="136">
        <v>44652</v>
      </c>
      <c r="G3" s="136">
        <v>44682</v>
      </c>
      <c r="H3" s="136">
        <v>44713</v>
      </c>
      <c r="I3" s="136">
        <v>44743</v>
      </c>
      <c r="J3" s="136">
        <v>44774</v>
      </c>
      <c r="K3" s="136">
        <v>44805</v>
      </c>
      <c r="L3" s="136">
        <v>44835</v>
      </c>
      <c r="M3" s="136">
        <v>44866</v>
      </c>
      <c r="N3" s="137">
        <v>44896</v>
      </c>
      <c r="O3" s="138">
        <v>44927</v>
      </c>
      <c r="P3" s="136">
        <v>44958</v>
      </c>
      <c r="Q3" s="136">
        <v>44986</v>
      </c>
      <c r="R3" s="136">
        <v>45017</v>
      </c>
      <c r="S3" s="136">
        <v>45047</v>
      </c>
      <c r="T3" s="136">
        <v>45078</v>
      </c>
      <c r="U3" s="136">
        <v>45108</v>
      </c>
      <c r="V3" s="136">
        <v>45139</v>
      </c>
      <c r="W3" s="136">
        <v>45170</v>
      </c>
      <c r="X3" s="136">
        <v>45200</v>
      </c>
      <c r="Y3" s="136">
        <v>45231</v>
      </c>
      <c r="Z3" s="139">
        <v>45261</v>
      </c>
      <c r="AA3" s="94">
        <v>45292</v>
      </c>
      <c r="AB3" s="136">
        <v>45323</v>
      </c>
      <c r="AC3" s="136">
        <v>45352</v>
      </c>
      <c r="AD3" s="136">
        <v>45383</v>
      </c>
      <c r="AE3" s="136">
        <v>45413</v>
      </c>
      <c r="AF3" s="136">
        <v>45444</v>
      </c>
      <c r="AG3" s="136">
        <v>45474</v>
      </c>
      <c r="AH3" s="136">
        <v>45505</v>
      </c>
      <c r="AI3" s="136">
        <v>45536</v>
      </c>
      <c r="AJ3" s="136">
        <v>45566</v>
      </c>
      <c r="AK3" s="136">
        <v>45597</v>
      </c>
      <c r="AL3" s="136">
        <v>45627</v>
      </c>
      <c r="AM3" s="136">
        <v>45658</v>
      </c>
      <c r="AN3" s="136">
        <v>45689</v>
      </c>
      <c r="AO3" s="136">
        <v>45717</v>
      </c>
      <c r="AP3" s="136">
        <v>45748</v>
      </c>
      <c r="AQ3" s="136">
        <v>45778</v>
      </c>
      <c r="AR3" s="136">
        <v>45809</v>
      </c>
      <c r="AS3" s="136">
        <v>45839</v>
      </c>
      <c r="AT3" s="136">
        <v>45870</v>
      </c>
      <c r="AU3" s="136">
        <v>45901</v>
      </c>
      <c r="AV3" s="136">
        <v>45931</v>
      </c>
      <c r="AW3" s="136">
        <v>45962</v>
      </c>
      <c r="AX3" s="136">
        <v>45992</v>
      </c>
      <c r="AY3" s="136">
        <v>46023</v>
      </c>
      <c r="AZ3" s="136">
        <v>46054</v>
      </c>
      <c r="BA3" s="136">
        <v>46082</v>
      </c>
      <c r="BB3" s="136">
        <v>46113</v>
      </c>
      <c r="BC3" s="136">
        <v>46143</v>
      </c>
      <c r="BD3" s="136">
        <v>46174</v>
      </c>
      <c r="BE3" s="136">
        <v>46204</v>
      </c>
      <c r="BF3" s="136">
        <v>46235</v>
      </c>
      <c r="BG3" s="136">
        <v>46266</v>
      </c>
      <c r="BH3" s="136">
        <v>46296</v>
      </c>
      <c r="BI3" s="136">
        <v>46327</v>
      </c>
      <c r="BJ3" s="136">
        <v>46357</v>
      </c>
      <c r="BK3" s="136">
        <v>46388</v>
      </c>
      <c r="BL3" s="136">
        <v>46419</v>
      </c>
      <c r="BM3" s="136">
        <v>46447</v>
      </c>
      <c r="BN3" s="136">
        <v>46478</v>
      </c>
      <c r="BO3" s="136">
        <v>46508</v>
      </c>
      <c r="BP3" s="136">
        <v>46539</v>
      </c>
      <c r="BQ3" s="136">
        <v>46569</v>
      </c>
      <c r="BR3" s="136">
        <v>46600</v>
      </c>
      <c r="BS3" s="136">
        <v>46631</v>
      </c>
      <c r="BT3" s="136">
        <v>46661</v>
      </c>
      <c r="BU3" s="136">
        <v>46692</v>
      </c>
      <c r="BV3" s="136">
        <v>46722</v>
      </c>
      <c r="BW3" s="136">
        <v>46753</v>
      </c>
      <c r="BX3" s="136">
        <v>46784</v>
      </c>
      <c r="BY3" s="136">
        <v>46813</v>
      </c>
      <c r="BZ3" s="136">
        <v>46844</v>
      </c>
      <c r="CA3" s="136">
        <v>46874</v>
      </c>
      <c r="CB3" s="136">
        <v>46905</v>
      </c>
      <c r="CC3" s="136">
        <v>46935</v>
      </c>
      <c r="CD3" s="136">
        <v>46966</v>
      </c>
      <c r="CE3" s="136">
        <v>46997</v>
      </c>
      <c r="CF3" s="136">
        <v>47027</v>
      </c>
      <c r="CG3" s="136">
        <v>47058</v>
      </c>
      <c r="CH3" s="136">
        <v>47088</v>
      </c>
      <c r="CI3" s="136">
        <v>47119</v>
      </c>
      <c r="CJ3" s="136">
        <v>47150</v>
      </c>
      <c r="CK3" s="136">
        <v>47178</v>
      </c>
      <c r="CL3" s="136">
        <v>47209</v>
      </c>
      <c r="CM3" s="136">
        <v>47239</v>
      </c>
      <c r="CN3" s="136">
        <v>47270</v>
      </c>
      <c r="CO3" s="136">
        <v>47300</v>
      </c>
      <c r="CP3" s="136">
        <v>47331</v>
      </c>
      <c r="CQ3" s="136">
        <v>47362</v>
      </c>
      <c r="CR3" s="136">
        <v>47392</v>
      </c>
      <c r="CS3" s="136">
        <v>47423</v>
      </c>
      <c r="CT3" s="136">
        <v>47453</v>
      </c>
      <c r="CU3" s="136">
        <v>47484</v>
      </c>
      <c r="CV3" s="136">
        <v>47515</v>
      </c>
      <c r="CW3" s="136">
        <v>47543</v>
      </c>
      <c r="CX3" s="136">
        <v>47574</v>
      </c>
      <c r="CY3" s="136">
        <v>47604</v>
      </c>
      <c r="CZ3" s="136">
        <v>47635</v>
      </c>
      <c r="DA3" s="136">
        <v>47665</v>
      </c>
      <c r="DB3" s="136">
        <v>47696</v>
      </c>
      <c r="DC3" s="136">
        <v>47727</v>
      </c>
      <c r="DD3" s="136">
        <v>47757</v>
      </c>
      <c r="DE3" s="136">
        <v>47788</v>
      </c>
      <c r="DF3" s="136">
        <v>47818</v>
      </c>
      <c r="DG3" s="136">
        <v>47849</v>
      </c>
      <c r="DH3" s="136">
        <v>47880</v>
      </c>
      <c r="DI3" s="136">
        <v>47908</v>
      </c>
      <c r="DJ3" s="136">
        <v>47939</v>
      </c>
      <c r="DK3" s="136">
        <v>47969</v>
      </c>
      <c r="DL3" s="136">
        <v>48000</v>
      </c>
      <c r="DM3" s="136">
        <v>48030</v>
      </c>
      <c r="DN3" s="136">
        <v>48061</v>
      </c>
      <c r="DO3" s="136">
        <v>48092</v>
      </c>
      <c r="DP3" s="136">
        <v>48122</v>
      </c>
      <c r="DQ3" s="136">
        <v>48153</v>
      </c>
      <c r="DR3" s="136">
        <v>48183</v>
      </c>
    </row>
    <row r="4" spans="1:134" ht="15" thickBot="1" x14ac:dyDescent="0.35">
      <c r="C4" s="10">
        <v>1</v>
      </c>
      <c r="D4" s="10">
        <v>2</v>
      </c>
      <c r="E4" s="10">
        <v>3</v>
      </c>
      <c r="F4" s="10">
        <v>4</v>
      </c>
      <c r="G4" s="10">
        <v>5</v>
      </c>
      <c r="H4" s="10">
        <v>6</v>
      </c>
      <c r="I4" s="10">
        <v>7</v>
      </c>
      <c r="J4" s="10">
        <v>8</v>
      </c>
      <c r="K4" s="10">
        <v>9</v>
      </c>
      <c r="L4" s="10">
        <v>10</v>
      </c>
      <c r="M4" s="10">
        <v>11</v>
      </c>
      <c r="N4" s="16">
        <v>12</v>
      </c>
      <c r="O4" s="140">
        <v>13</v>
      </c>
      <c r="P4" s="10">
        <v>14</v>
      </c>
      <c r="Q4" s="10">
        <v>15</v>
      </c>
      <c r="R4" s="10">
        <v>16</v>
      </c>
      <c r="S4" s="10">
        <v>17</v>
      </c>
      <c r="T4" s="10">
        <v>18</v>
      </c>
      <c r="U4" s="10">
        <v>19</v>
      </c>
      <c r="V4" s="10">
        <v>20</v>
      </c>
      <c r="W4" s="10">
        <v>21</v>
      </c>
      <c r="X4" s="10">
        <v>22</v>
      </c>
      <c r="Y4" s="10">
        <v>23</v>
      </c>
      <c r="Z4" s="141">
        <v>24</v>
      </c>
      <c r="AA4" s="15">
        <v>25</v>
      </c>
      <c r="AB4" s="10">
        <v>26</v>
      </c>
      <c r="AC4" s="10">
        <v>27</v>
      </c>
      <c r="AD4" s="10">
        <v>28</v>
      </c>
      <c r="AE4" s="10">
        <v>29</v>
      </c>
      <c r="AF4" s="10">
        <v>30</v>
      </c>
      <c r="AG4" s="10">
        <v>31</v>
      </c>
      <c r="AH4" s="10">
        <v>32</v>
      </c>
      <c r="AI4" s="10">
        <v>33</v>
      </c>
      <c r="AJ4" s="10">
        <v>34</v>
      </c>
      <c r="AK4" s="10">
        <v>35</v>
      </c>
      <c r="AL4" s="10">
        <v>36</v>
      </c>
      <c r="AM4" s="10">
        <v>37</v>
      </c>
      <c r="AN4" s="10">
        <v>38</v>
      </c>
      <c r="AO4" s="10">
        <v>39</v>
      </c>
      <c r="AP4" s="10">
        <v>40</v>
      </c>
      <c r="AQ4" s="10">
        <v>41</v>
      </c>
      <c r="AR4" s="10">
        <v>42</v>
      </c>
      <c r="AS4" s="10">
        <v>43</v>
      </c>
      <c r="AT4" s="10">
        <v>44</v>
      </c>
      <c r="AU4" s="10">
        <v>45</v>
      </c>
      <c r="AV4" s="10">
        <v>46</v>
      </c>
      <c r="AW4" s="10">
        <v>47</v>
      </c>
      <c r="AX4" s="10">
        <v>48</v>
      </c>
      <c r="AY4" s="10">
        <v>49</v>
      </c>
      <c r="AZ4" s="10">
        <v>50</v>
      </c>
      <c r="BA4" s="10">
        <v>51</v>
      </c>
      <c r="BB4" s="10">
        <v>52</v>
      </c>
      <c r="BC4" s="10">
        <v>53</v>
      </c>
      <c r="BD4" s="10">
        <v>54</v>
      </c>
      <c r="BE4" s="10">
        <v>55</v>
      </c>
      <c r="BF4" s="10">
        <v>56</v>
      </c>
      <c r="BG4" s="10">
        <v>57</v>
      </c>
      <c r="BH4" s="10">
        <v>58</v>
      </c>
      <c r="BI4" s="10">
        <v>59</v>
      </c>
      <c r="BJ4" s="10">
        <v>60</v>
      </c>
      <c r="BK4" s="10">
        <v>61</v>
      </c>
      <c r="BL4" s="10">
        <v>62</v>
      </c>
      <c r="BM4" s="10">
        <v>63</v>
      </c>
      <c r="BN4" s="10">
        <v>64</v>
      </c>
      <c r="BO4" s="10">
        <v>65</v>
      </c>
      <c r="BP4" s="10">
        <v>66</v>
      </c>
      <c r="BQ4" s="10">
        <v>67</v>
      </c>
      <c r="BR4" s="10">
        <v>68</v>
      </c>
      <c r="BS4" s="10">
        <v>69</v>
      </c>
      <c r="BT4" s="10">
        <v>70</v>
      </c>
      <c r="BU4" s="10">
        <v>71</v>
      </c>
      <c r="BV4" s="10">
        <v>72</v>
      </c>
      <c r="BW4" s="10">
        <v>73</v>
      </c>
      <c r="BX4" s="10">
        <v>74</v>
      </c>
      <c r="BY4" s="10">
        <v>75</v>
      </c>
      <c r="BZ4" s="10">
        <v>76</v>
      </c>
      <c r="CA4" s="10">
        <v>77</v>
      </c>
      <c r="CB4" s="10">
        <v>78</v>
      </c>
      <c r="CC4" s="10">
        <v>79</v>
      </c>
      <c r="CD4" s="10">
        <v>80</v>
      </c>
      <c r="CE4" s="10">
        <v>81</v>
      </c>
      <c r="CF4" s="10">
        <v>82</v>
      </c>
      <c r="CG4" s="10">
        <v>83</v>
      </c>
      <c r="CH4" s="10">
        <v>84</v>
      </c>
      <c r="CI4" s="10">
        <v>85</v>
      </c>
      <c r="CJ4" s="10">
        <v>86</v>
      </c>
      <c r="CK4" s="10">
        <v>87</v>
      </c>
      <c r="CL4" s="10">
        <v>88</v>
      </c>
      <c r="CM4" s="10">
        <v>89</v>
      </c>
      <c r="CN4" s="10">
        <v>90</v>
      </c>
      <c r="CO4" s="10">
        <v>91</v>
      </c>
      <c r="CP4" s="10">
        <v>92</v>
      </c>
      <c r="CQ4" s="10">
        <v>93</v>
      </c>
      <c r="CR4" s="10">
        <v>94</v>
      </c>
      <c r="CS4" s="10">
        <v>95</v>
      </c>
      <c r="CT4" s="10">
        <v>96</v>
      </c>
      <c r="CU4" s="10">
        <v>97</v>
      </c>
      <c r="CV4" s="10">
        <v>98</v>
      </c>
      <c r="CW4" s="10">
        <v>99</v>
      </c>
      <c r="CX4" s="10">
        <v>100</v>
      </c>
      <c r="CY4" s="10">
        <v>101</v>
      </c>
      <c r="CZ4" s="10">
        <v>102</v>
      </c>
      <c r="DA4" s="10">
        <v>103</v>
      </c>
      <c r="DB4" s="10">
        <v>104</v>
      </c>
      <c r="DC4" s="10">
        <v>105</v>
      </c>
      <c r="DD4" s="10">
        <v>106</v>
      </c>
      <c r="DE4" s="10">
        <v>107</v>
      </c>
      <c r="DF4" s="10">
        <v>108</v>
      </c>
      <c r="DG4" s="10">
        <v>109</v>
      </c>
      <c r="DH4" s="10">
        <v>110</v>
      </c>
      <c r="DI4" s="10">
        <v>111</v>
      </c>
      <c r="DJ4" s="10">
        <v>112</v>
      </c>
      <c r="DK4" s="10">
        <v>113</v>
      </c>
      <c r="DL4" s="10">
        <v>114</v>
      </c>
      <c r="DM4" s="10">
        <v>115</v>
      </c>
      <c r="DN4" s="10">
        <v>116</v>
      </c>
      <c r="DO4" s="10">
        <v>117</v>
      </c>
      <c r="DP4" s="10">
        <v>118</v>
      </c>
      <c r="DQ4" s="10">
        <v>119</v>
      </c>
      <c r="DR4" s="10">
        <v>120</v>
      </c>
    </row>
    <row r="5" spans="1:134" x14ac:dyDescent="0.3">
      <c r="A5" s="420" t="s">
        <v>128</v>
      </c>
      <c r="B5" s="103" t="s">
        <v>97</v>
      </c>
      <c r="C5" s="104">
        <v>1650</v>
      </c>
      <c r="D5" s="105">
        <v>2700</v>
      </c>
      <c r="E5" s="105">
        <v>3200</v>
      </c>
      <c r="F5" s="105">
        <v>4000</v>
      </c>
      <c r="G5" s="105">
        <v>3750</v>
      </c>
      <c r="H5" s="105">
        <v>3450</v>
      </c>
      <c r="I5" s="105">
        <v>3800</v>
      </c>
      <c r="J5" s="105">
        <v>1300</v>
      </c>
      <c r="K5" s="105">
        <v>5000</v>
      </c>
      <c r="L5" s="105">
        <v>5200</v>
      </c>
      <c r="M5" s="105">
        <v>5200</v>
      </c>
      <c r="N5" s="106">
        <v>5200</v>
      </c>
      <c r="O5" s="107">
        <f>N5*(1+INPUT!$J$18)</f>
        <v>5241.4655302302999</v>
      </c>
      <c r="P5" s="105">
        <f>O5*(1+INPUT!$J$18)</f>
        <v>5283.2617124216149</v>
      </c>
      <c r="Q5" s="105">
        <f>P5*(1+INPUT!$J$18)</f>
        <v>5325.391183239115</v>
      </c>
      <c r="R5" s="105">
        <f>Q5*(1+INPUT!$J$18)</f>
        <v>5367.8566003731094</v>
      </c>
      <c r="S5" s="105">
        <f>R5*(1+INPUT!$J$18)</f>
        <v>5410.6606427067027</v>
      </c>
      <c r="T5" s="105">
        <f>S5*(1+INPUT!$J$18)</f>
        <v>5453.8060104847882</v>
      </c>
      <c r="U5" s="105">
        <f>T5*(1+INPUT!$J$18)</f>
        <v>5497.2954254843935</v>
      </c>
      <c r="V5" s="105">
        <f>U5*(1+INPUT!$J$18)</f>
        <v>5541.1316311863766</v>
      </c>
      <c r="W5" s="105">
        <f>V5*(1+INPUT!$J$18)</f>
        <v>5585.3173929484974</v>
      </c>
      <c r="X5" s="105">
        <f>W5*(1+INPUT!$J$18)</f>
        <v>5629.855498179867</v>
      </c>
      <c r="Y5" s="105">
        <f>X5*(1+INPUT!$J$18)</f>
        <v>5674.7487565167894</v>
      </c>
      <c r="Z5" s="108">
        <f>Y5*(1+INPUT!$J$18)</f>
        <v>5720.0000000000009</v>
      </c>
      <c r="AA5" s="104">
        <f>Z5*(1+INPUT!$J$18)</f>
        <v>5765.6120832533306</v>
      </c>
      <c r="AB5" s="105">
        <f>AA5*(1+INPUT!$J$18)</f>
        <v>5811.5878836637767</v>
      </c>
      <c r="AC5" s="105">
        <f>AB5*(1+INPUT!$J$18)</f>
        <v>5857.9303015630276</v>
      </c>
      <c r="AD5" s="105">
        <f>AC5*(1+INPUT!$J$18)</f>
        <v>5904.6422604104218</v>
      </c>
      <c r="AE5" s="105">
        <f>AD5*(1+INPUT!$J$18)</f>
        <v>5951.7267069773743</v>
      </c>
      <c r="AF5" s="105">
        <f>AE5*(1+INPUT!$J$18)</f>
        <v>5999.1866115332687</v>
      </c>
      <c r="AG5" s="105">
        <f>AF5*(1+INPUT!$J$18)</f>
        <v>6047.0249680328343</v>
      </c>
      <c r="AH5" s="105">
        <f>AG5*(1+INPUT!$J$18)</f>
        <v>6095.2447943050156</v>
      </c>
      <c r="AI5" s="105">
        <f>AH5*(1+INPUT!$J$18)</f>
        <v>6143.8491322433483</v>
      </c>
      <c r="AJ5" s="105">
        <f>AI5*(1+INPUT!$J$18)</f>
        <v>6192.8410479978556</v>
      </c>
      <c r="AK5" s="105">
        <f>AJ5*(1+INPUT!$J$18)</f>
        <v>6242.2236321684704</v>
      </c>
      <c r="AL5" s="105">
        <f>AK5*(1+INPUT!$J$18)</f>
        <v>6292.0000000000036</v>
      </c>
      <c r="AM5" s="105">
        <f>AL5*(1+INPUT!$J$18)</f>
        <v>6342.1732915786661</v>
      </c>
      <c r="AN5" s="105">
        <f>AM5*(1+INPUT!$J$18)</f>
        <v>6392.7466720301572</v>
      </c>
      <c r="AO5" s="105">
        <f>AN5*(1+INPUT!$J$18)</f>
        <v>6443.7233317193331</v>
      </c>
      <c r="AP5" s="105">
        <f>AO5*(1+INPUT!$J$18)</f>
        <v>6495.1064864514665</v>
      </c>
      <c r="AQ5" s="105">
        <f>AP5*(1+INPUT!$J$18)</f>
        <v>6546.899377675114</v>
      </c>
      <c r="AR5" s="105">
        <f>AQ5*(1+INPUT!$J$18)</f>
        <v>6599.1052726865983</v>
      </c>
      <c r="AS5" s="105">
        <f>AR5*(1+INPUT!$J$18)</f>
        <v>6651.7274648361208</v>
      </c>
      <c r="AT5" s="105">
        <f>AS5*(1+INPUT!$J$18)</f>
        <v>6704.7692737355201</v>
      </c>
      <c r="AU5" s="105">
        <f>AT5*(1+INPUT!$J$18)</f>
        <v>6758.234045467686</v>
      </c>
      <c r="AV5" s="105">
        <f>AU5*(1+INPUT!$J$18)</f>
        <v>6812.1251527976438</v>
      </c>
      <c r="AW5" s="105">
        <f>AV5*(1+INPUT!$J$18)</f>
        <v>6866.4459953853193</v>
      </c>
      <c r="AX5" s="105">
        <f>AW5*(1+INPUT!$J$18)</f>
        <v>6921.2000000000053</v>
      </c>
      <c r="AY5" s="105">
        <f>AX5*(1+INPUT!$J$18)</f>
        <v>6976.3906207365344</v>
      </c>
      <c r="AZ5" s="105">
        <f>AY5*(1+INPUT!$J$18)</f>
        <v>7032.0213392331743</v>
      </c>
      <c r="BA5" s="105">
        <f>AZ5*(1+INPUT!$J$18)</f>
        <v>7088.0956648912679</v>
      </c>
      <c r="BB5" s="105">
        <f>BA5*(1+INPUT!$J$18)</f>
        <v>7144.6171350966151</v>
      </c>
      <c r="BC5" s="105">
        <f>BB5*(1+INPUT!$J$18)</f>
        <v>7201.5893154426276</v>
      </c>
      <c r="BD5" s="105">
        <f>BC5*(1+INPUT!$J$18)</f>
        <v>7259.0157999552603</v>
      </c>
      <c r="BE5" s="105">
        <f>BD5*(1+INPUT!$J$18)</f>
        <v>7316.9002113197348</v>
      </c>
      <c r="BF5" s="105">
        <f>BE5*(1+INPUT!$J$18)</f>
        <v>7375.2462011090738</v>
      </c>
      <c r="BG5" s="105">
        <f>BF5*(1+INPUT!$J$18)</f>
        <v>7434.0574500144567</v>
      </c>
      <c r="BH5" s="105">
        <f>BG5*(1+INPUT!$J$18)</f>
        <v>7493.3376680774099</v>
      </c>
      <c r="BI5" s="105">
        <f>BH5*(1+INPUT!$J$18)</f>
        <v>7553.0905949238531</v>
      </c>
      <c r="BJ5" s="105">
        <f>BI5*(1+INPUT!$J$18)</f>
        <v>7613.3200000000079</v>
      </c>
      <c r="BK5" s="105">
        <f>BJ5*(1+INPUT!$J$18)</f>
        <v>7674.0296828101891</v>
      </c>
      <c r="BL5" s="105">
        <f>BK5*(1+INPUT!$J$18)</f>
        <v>7735.2234731564931</v>
      </c>
      <c r="BM5" s="105">
        <f>BL5*(1+INPUT!$J$18)</f>
        <v>7796.9052313803959</v>
      </c>
      <c r="BN5" s="105">
        <f>BM5*(1+INPUT!$J$18)</f>
        <v>7859.0788486062775</v>
      </c>
      <c r="BO5" s="105">
        <f>BN5*(1+INPUT!$J$18)</f>
        <v>7921.748246986891</v>
      </c>
      <c r="BP5" s="105">
        <f>BO5*(1+INPUT!$J$18)</f>
        <v>7984.9173799507871</v>
      </c>
      <c r="BQ5" s="105">
        <f>BP5*(1+INPUT!$J$18)</f>
        <v>8048.5902324517092</v>
      </c>
      <c r="BR5" s="105">
        <f>BQ5*(1+INPUT!$J$18)</f>
        <v>8112.7708212199823</v>
      </c>
      <c r="BS5" s="105">
        <f>BR5*(1+INPUT!$J$18)</f>
        <v>8177.4631950159037</v>
      </c>
      <c r="BT5" s="105">
        <f>BS5*(1+INPUT!$J$18)</f>
        <v>8242.6714348851528</v>
      </c>
      <c r="BU5" s="105">
        <f>BT5*(1+INPUT!$J$18)</f>
        <v>8308.3996544162401</v>
      </c>
      <c r="BV5" s="105">
        <f>BU5*(1+INPUT!$J$18)</f>
        <v>8374.652000000011</v>
      </c>
      <c r="BW5" s="105">
        <f t="shared" ref="BW5:BW6" si="0">BV5*(1+0%)</f>
        <v>8374.652000000011</v>
      </c>
      <c r="BX5" s="105">
        <f>BW5</f>
        <v>8374.652000000011</v>
      </c>
      <c r="BY5" s="105">
        <f t="shared" ref="BY5:DR5" si="1">BX5</f>
        <v>8374.652000000011</v>
      </c>
      <c r="BZ5" s="105">
        <f t="shared" si="1"/>
        <v>8374.652000000011</v>
      </c>
      <c r="CA5" s="105">
        <f t="shared" si="1"/>
        <v>8374.652000000011</v>
      </c>
      <c r="CB5" s="105">
        <f t="shared" si="1"/>
        <v>8374.652000000011</v>
      </c>
      <c r="CC5" s="105">
        <f t="shared" si="1"/>
        <v>8374.652000000011</v>
      </c>
      <c r="CD5" s="105">
        <f t="shared" si="1"/>
        <v>8374.652000000011</v>
      </c>
      <c r="CE5" s="105">
        <f t="shared" si="1"/>
        <v>8374.652000000011</v>
      </c>
      <c r="CF5" s="105">
        <f t="shared" si="1"/>
        <v>8374.652000000011</v>
      </c>
      <c r="CG5" s="105">
        <f t="shared" si="1"/>
        <v>8374.652000000011</v>
      </c>
      <c r="CH5" s="105">
        <f t="shared" si="1"/>
        <v>8374.652000000011</v>
      </c>
      <c r="CI5" s="105">
        <f t="shared" si="1"/>
        <v>8374.652000000011</v>
      </c>
      <c r="CJ5" s="105">
        <f t="shared" si="1"/>
        <v>8374.652000000011</v>
      </c>
      <c r="CK5" s="105">
        <f t="shared" si="1"/>
        <v>8374.652000000011</v>
      </c>
      <c r="CL5" s="105">
        <f t="shared" si="1"/>
        <v>8374.652000000011</v>
      </c>
      <c r="CM5" s="105">
        <f t="shared" si="1"/>
        <v>8374.652000000011</v>
      </c>
      <c r="CN5" s="105">
        <f t="shared" si="1"/>
        <v>8374.652000000011</v>
      </c>
      <c r="CO5" s="105">
        <f t="shared" si="1"/>
        <v>8374.652000000011</v>
      </c>
      <c r="CP5" s="105">
        <f t="shared" si="1"/>
        <v>8374.652000000011</v>
      </c>
      <c r="CQ5" s="105">
        <f t="shared" si="1"/>
        <v>8374.652000000011</v>
      </c>
      <c r="CR5" s="105">
        <f t="shared" si="1"/>
        <v>8374.652000000011</v>
      </c>
      <c r="CS5" s="105">
        <f t="shared" si="1"/>
        <v>8374.652000000011</v>
      </c>
      <c r="CT5" s="105">
        <f t="shared" si="1"/>
        <v>8374.652000000011</v>
      </c>
      <c r="CU5" s="105">
        <f t="shared" si="1"/>
        <v>8374.652000000011</v>
      </c>
      <c r="CV5" s="105">
        <f t="shared" si="1"/>
        <v>8374.652000000011</v>
      </c>
      <c r="CW5" s="105">
        <f t="shared" si="1"/>
        <v>8374.652000000011</v>
      </c>
      <c r="CX5" s="105">
        <f t="shared" si="1"/>
        <v>8374.652000000011</v>
      </c>
      <c r="CY5" s="105">
        <f t="shared" si="1"/>
        <v>8374.652000000011</v>
      </c>
      <c r="CZ5" s="105">
        <f t="shared" si="1"/>
        <v>8374.652000000011</v>
      </c>
      <c r="DA5" s="105">
        <f t="shared" si="1"/>
        <v>8374.652000000011</v>
      </c>
      <c r="DB5" s="105">
        <f t="shared" si="1"/>
        <v>8374.652000000011</v>
      </c>
      <c r="DC5" s="105">
        <f t="shared" si="1"/>
        <v>8374.652000000011</v>
      </c>
      <c r="DD5" s="105">
        <f t="shared" si="1"/>
        <v>8374.652000000011</v>
      </c>
      <c r="DE5" s="105">
        <f t="shared" si="1"/>
        <v>8374.652000000011</v>
      </c>
      <c r="DF5" s="105">
        <f t="shared" si="1"/>
        <v>8374.652000000011</v>
      </c>
      <c r="DG5" s="105">
        <f t="shared" si="1"/>
        <v>8374.652000000011</v>
      </c>
      <c r="DH5" s="105">
        <f t="shared" si="1"/>
        <v>8374.652000000011</v>
      </c>
      <c r="DI5" s="105">
        <f t="shared" si="1"/>
        <v>8374.652000000011</v>
      </c>
      <c r="DJ5" s="105">
        <f t="shared" si="1"/>
        <v>8374.652000000011</v>
      </c>
      <c r="DK5" s="105">
        <f t="shared" si="1"/>
        <v>8374.652000000011</v>
      </c>
      <c r="DL5" s="105">
        <f t="shared" si="1"/>
        <v>8374.652000000011</v>
      </c>
      <c r="DM5" s="105">
        <f t="shared" si="1"/>
        <v>8374.652000000011</v>
      </c>
      <c r="DN5" s="105">
        <f t="shared" si="1"/>
        <v>8374.652000000011</v>
      </c>
      <c r="DO5" s="105">
        <f t="shared" si="1"/>
        <v>8374.652000000011</v>
      </c>
      <c r="DP5" s="105">
        <f t="shared" si="1"/>
        <v>8374.652000000011</v>
      </c>
      <c r="DQ5" s="105">
        <f t="shared" si="1"/>
        <v>8374.652000000011</v>
      </c>
      <c r="DR5" s="105">
        <f t="shared" si="1"/>
        <v>8374.652000000011</v>
      </c>
    </row>
    <row r="6" spans="1:134" x14ac:dyDescent="0.3">
      <c r="A6" s="421"/>
      <c r="B6" s="109" t="s">
        <v>98</v>
      </c>
      <c r="C6" s="104">
        <v>319</v>
      </c>
      <c r="D6" s="104">
        <v>647</v>
      </c>
      <c r="E6" s="104">
        <v>488</v>
      </c>
      <c r="F6" s="104">
        <v>1692</v>
      </c>
      <c r="G6" s="104">
        <v>2360</v>
      </c>
      <c r="H6" s="104">
        <v>3784</v>
      </c>
      <c r="I6" s="104">
        <v>2518</v>
      </c>
      <c r="J6" s="104">
        <v>404</v>
      </c>
      <c r="K6" s="104">
        <v>3416</v>
      </c>
      <c r="L6" s="104">
        <v>3930</v>
      </c>
      <c r="M6" s="104">
        <v>3930</v>
      </c>
      <c r="N6" s="110">
        <v>3930</v>
      </c>
      <c r="O6" s="107">
        <f>N6*(1+INPUT!$J$19)</f>
        <v>3961.3383718855916</v>
      </c>
      <c r="P6" s="104">
        <f>O6*(1+INPUT!$J$19)</f>
        <v>3992.9266403494125</v>
      </c>
      <c r="Q6" s="104">
        <f>P6*(1+INPUT!$J$19)</f>
        <v>4024.7667981018699</v>
      </c>
      <c r="R6" s="104">
        <f>Q6*(1+INPUT!$J$19)</f>
        <v>4056.8608537435234</v>
      </c>
      <c r="S6" s="104">
        <f>R6*(1+INPUT!$J$19)</f>
        <v>4089.2108318917967</v>
      </c>
      <c r="T6" s="104">
        <f>S6*(1+INPUT!$J$19)</f>
        <v>4121.8187733086961</v>
      </c>
      <c r="U6" s="104">
        <f>T6*(1+INPUT!$J$19)</f>
        <v>4154.6867350295515</v>
      </c>
      <c r="V6" s="104">
        <f>U6*(1+INPUT!$J$19)</f>
        <v>4187.8167904927805</v>
      </c>
      <c r="W6" s="104">
        <f>V6*(1+INPUT!$J$19)</f>
        <v>4221.2110296706906</v>
      </c>
      <c r="X6" s="104">
        <f>W6*(1+INPUT!$J$19)</f>
        <v>4254.8715592013223</v>
      </c>
      <c r="Y6" s="104">
        <f>X6*(1+INPUT!$J$19)</f>
        <v>4288.8005025213424</v>
      </c>
      <c r="Z6" s="111">
        <f>Y6*(1+INPUT!$J$19)</f>
        <v>4323.0000000000009</v>
      </c>
      <c r="AA6" s="104">
        <f>Z6*(1+INPUT!$J$19)</f>
        <v>4357.4722090741516</v>
      </c>
      <c r="AB6" s="104">
        <f>AA6*(1+INPUT!$J$19)</f>
        <v>4392.2193043843545</v>
      </c>
      <c r="AC6" s="104">
        <f>AB6*(1+INPUT!$J$19)</f>
        <v>4427.2434779120576</v>
      </c>
      <c r="AD6" s="104">
        <f>AC6*(1+INPUT!$J$19)</f>
        <v>4462.5469391178767</v>
      </c>
      <c r="AE6" s="104">
        <f>AD6*(1+INPUT!$J$19)</f>
        <v>4498.1319150809777</v>
      </c>
      <c r="AF6" s="104">
        <f>AE6*(1+INPUT!$J$19)</f>
        <v>4534.0006506395675</v>
      </c>
      <c r="AG6" s="104">
        <f>AF6*(1+INPUT!$J$19)</f>
        <v>4570.1554085325088</v>
      </c>
      <c r="AH6" s="104">
        <f>AG6*(1+INPUT!$J$19)</f>
        <v>4606.5984695420611</v>
      </c>
      <c r="AI6" s="104">
        <f>AH6*(1+INPUT!$J$19)</f>
        <v>4643.3321326377627</v>
      </c>
      <c r="AJ6" s="104">
        <f>AI6*(1+INPUT!$J$19)</f>
        <v>4680.3587151214579</v>
      </c>
      <c r="AK6" s="104">
        <f>AJ6*(1+INPUT!$J$19)</f>
        <v>4717.6805527734796</v>
      </c>
      <c r="AL6" s="104">
        <f>AK6*(1+INPUT!$J$19)</f>
        <v>4755.3000000000038</v>
      </c>
      <c r="AM6" s="104">
        <f>AL6*(1+INPUT!$J$19)</f>
        <v>4793.2194299815701</v>
      </c>
      <c r="AN6" s="104">
        <f>AM6*(1+INPUT!$J$19)</f>
        <v>4831.4412348227934</v>
      </c>
      <c r="AO6" s="104">
        <f>AN6*(1+INPUT!$J$19)</f>
        <v>4869.9678257032665</v>
      </c>
      <c r="AP6" s="104">
        <f>AO6*(1+INPUT!$J$19)</f>
        <v>4908.8016330296678</v>
      </c>
      <c r="AQ6" s="104">
        <f>AP6*(1+INPUT!$J$19)</f>
        <v>4947.945106589078</v>
      </c>
      <c r="AR6" s="104">
        <f>AQ6*(1+INPUT!$J$19)</f>
        <v>4987.4007157035267</v>
      </c>
      <c r="AS6" s="104">
        <f>AR6*(1+INPUT!$J$19)</f>
        <v>5027.1709493857616</v>
      </c>
      <c r="AT6" s="104">
        <f>AS6*(1+INPUT!$J$19)</f>
        <v>5067.2583164962689</v>
      </c>
      <c r="AU6" s="104">
        <f>AT6*(1+INPUT!$J$19)</f>
        <v>5107.6653459015406</v>
      </c>
      <c r="AV6" s="104">
        <f>AU6*(1+INPUT!$J$19)</f>
        <v>5148.3945866336044</v>
      </c>
      <c r="AW6" s="104">
        <f>AV6*(1+INPUT!$J$19)</f>
        <v>5189.4486080508286</v>
      </c>
      <c r="AX6" s="104">
        <f>AW6*(1+INPUT!$J$19)</f>
        <v>5230.8300000000054</v>
      </c>
      <c r="AY6" s="104">
        <f>AX6*(1+INPUT!$J$19)</f>
        <v>5272.5413729797283</v>
      </c>
      <c r="AZ6" s="104">
        <f>AY6*(1+INPUT!$J$19)</f>
        <v>5314.5853583050739</v>
      </c>
      <c r="BA6" s="104">
        <f>AZ6*(1+INPUT!$J$19)</f>
        <v>5356.9646082735944</v>
      </c>
      <c r="BB6" s="104">
        <f>BA6*(1+INPUT!$J$19)</f>
        <v>5399.6817963326357</v>
      </c>
      <c r="BC6" s="104">
        <f>BB6*(1+INPUT!$J$19)</f>
        <v>5442.7396172479876</v>
      </c>
      <c r="BD6" s="104">
        <f>BC6*(1+INPUT!$J$19)</f>
        <v>5486.140787273881</v>
      </c>
      <c r="BE6" s="104">
        <f>BD6*(1+INPUT!$J$19)</f>
        <v>5529.8880443243397</v>
      </c>
      <c r="BF6" s="104">
        <f>BE6*(1+INPUT!$J$19)</f>
        <v>5573.984148145898</v>
      </c>
      <c r="BG6" s="104">
        <f>BF6*(1+INPUT!$J$19)</f>
        <v>5618.4318804916966</v>
      </c>
      <c r="BH6" s="104">
        <f>BG6*(1+INPUT!$J$19)</f>
        <v>5663.2340452969675</v>
      </c>
      <c r="BI6" s="104">
        <f>BH6*(1+INPUT!$J$19)</f>
        <v>5708.3934688559139</v>
      </c>
      <c r="BJ6" s="104">
        <f>BI6*(1+INPUT!$J$19)</f>
        <v>5753.9130000000077</v>
      </c>
      <c r="BK6" s="104">
        <f>BJ6*(1+INPUT!$J$19)</f>
        <v>5799.7955102777023</v>
      </c>
      <c r="BL6" s="104">
        <f>BK6*(1+INPUT!$J$19)</f>
        <v>5846.0438941355824</v>
      </c>
      <c r="BM6" s="104">
        <f>BL6*(1+INPUT!$J$19)</f>
        <v>5892.6610691009546</v>
      </c>
      <c r="BN6" s="104">
        <f>BM6*(1+INPUT!$J$19)</f>
        <v>5939.6499759659</v>
      </c>
      <c r="BO6" s="104">
        <f>BN6*(1+INPUT!$J$19)</f>
        <v>5987.0135789727874</v>
      </c>
      <c r="BP6" s="104">
        <f>BO6*(1+INPUT!$J$19)</f>
        <v>6034.7548660012699</v>
      </c>
      <c r="BQ6" s="104">
        <f>BP6*(1+INPUT!$J$19)</f>
        <v>6082.8768487567741</v>
      </c>
      <c r="BR6" s="104">
        <f>BQ6*(1+INPUT!$J$19)</f>
        <v>6131.382562960488</v>
      </c>
      <c r="BS6" s="104">
        <f>BR6*(1+INPUT!$J$19)</f>
        <v>6180.2750685408664</v>
      </c>
      <c r="BT6" s="104">
        <f>BS6*(1+INPUT!$J$19)</f>
        <v>6229.5574498266642</v>
      </c>
      <c r="BU6" s="104">
        <f>BT6*(1+INPUT!$J$19)</f>
        <v>6279.2328157415059</v>
      </c>
      <c r="BV6" s="104">
        <f>BU6*(1+INPUT!$J$19)</f>
        <v>6329.3043000000098</v>
      </c>
      <c r="BW6" s="104">
        <f t="shared" si="0"/>
        <v>6329.3043000000098</v>
      </c>
      <c r="BX6" s="104">
        <f t="shared" ref="BX6:DR6" si="2">BW6</f>
        <v>6329.3043000000098</v>
      </c>
      <c r="BY6" s="104">
        <f t="shared" si="2"/>
        <v>6329.3043000000098</v>
      </c>
      <c r="BZ6" s="104">
        <f t="shared" si="2"/>
        <v>6329.3043000000098</v>
      </c>
      <c r="CA6" s="104">
        <f t="shared" si="2"/>
        <v>6329.3043000000098</v>
      </c>
      <c r="CB6" s="104">
        <f t="shared" si="2"/>
        <v>6329.3043000000098</v>
      </c>
      <c r="CC6" s="104">
        <f t="shared" si="2"/>
        <v>6329.3043000000098</v>
      </c>
      <c r="CD6" s="104">
        <f t="shared" si="2"/>
        <v>6329.3043000000098</v>
      </c>
      <c r="CE6" s="104">
        <f t="shared" si="2"/>
        <v>6329.3043000000098</v>
      </c>
      <c r="CF6" s="104">
        <f t="shared" si="2"/>
        <v>6329.3043000000098</v>
      </c>
      <c r="CG6" s="104">
        <f t="shared" si="2"/>
        <v>6329.3043000000098</v>
      </c>
      <c r="CH6" s="104">
        <f t="shared" si="2"/>
        <v>6329.3043000000098</v>
      </c>
      <c r="CI6" s="104">
        <f t="shared" si="2"/>
        <v>6329.3043000000098</v>
      </c>
      <c r="CJ6" s="104">
        <f t="shared" si="2"/>
        <v>6329.3043000000098</v>
      </c>
      <c r="CK6" s="104">
        <f t="shared" si="2"/>
        <v>6329.3043000000098</v>
      </c>
      <c r="CL6" s="104">
        <f t="shared" si="2"/>
        <v>6329.3043000000098</v>
      </c>
      <c r="CM6" s="104">
        <f t="shared" si="2"/>
        <v>6329.3043000000098</v>
      </c>
      <c r="CN6" s="104">
        <f t="shared" si="2"/>
        <v>6329.3043000000098</v>
      </c>
      <c r="CO6" s="104">
        <f t="shared" si="2"/>
        <v>6329.3043000000098</v>
      </c>
      <c r="CP6" s="104">
        <f t="shared" si="2"/>
        <v>6329.3043000000098</v>
      </c>
      <c r="CQ6" s="104">
        <f t="shared" si="2"/>
        <v>6329.3043000000098</v>
      </c>
      <c r="CR6" s="104">
        <f t="shared" si="2"/>
        <v>6329.3043000000098</v>
      </c>
      <c r="CS6" s="104">
        <f t="shared" si="2"/>
        <v>6329.3043000000098</v>
      </c>
      <c r="CT6" s="104">
        <f t="shared" si="2"/>
        <v>6329.3043000000098</v>
      </c>
      <c r="CU6" s="104">
        <f t="shared" si="2"/>
        <v>6329.3043000000098</v>
      </c>
      <c r="CV6" s="104">
        <f t="shared" si="2"/>
        <v>6329.3043000000098</v>
      </c>
      <c r="CW6" s="104">
        <f t="shared" si="2"/>
        <v>6329.3043000000098</v>
      </c>
      <c r="CX6" s="104">
        <f t="shared" si="2"/>
        <v>6329.3043000000098</v>
      </c>
      <c r="CY6" s="104">
        <f t="shared" si="2"/>
        <v>6329.3043000000098</v>
      </c>
      <c r="CZ6" s="104">
        <f t="shared" si="2"/>
        <v>6329.3043000000098</v>
      </c>
      <c r="DA6" s="104">
        <f t="shared" si="2"/>
        <v>6329.3043000000098</v>
      </c>
      <c r="DB6" s="104">
        <f t="shared" si="2"/>
        <v>6329.3043000000098</v>
      </c>
      <c r="DC6" s="104">
        <f t="shared" si="2"/>
        <v>6329.3043000000098</v>
      </c>
      <c r="DD6" s="104">
        <f t="shared" si="2"/>
        <v>6329.3043000000098</v>
      </c>
      <c r="DE6" s="104">
        <f t="shared" si="2"/>
        <v>6329.3043000000098</v>
      </c>
      <c r="DF6" s="104">
        <f t="shared" si="2"/>
        <v>6329.3043000000098</v>
      </c>
      <c r="DG6" s="104">
        <f t="shared" si="2"/>
        <v>6329.3043000000098</v>
      </c>
      <c r="DH6" s="104">
        <f t="shared" si="2"/>
        <v>6329.3043000000098</v>
      </c>
      <c r="DI6" s="104">
        <f t="shared" si="2"/>
        <v>6329.3043000000098</v>
      </c>
      <c r="DJ6" s="104">
        <f t="shared" si="2"/>
        <v>6329.3043000000098</v>
      </c>
      <c r="DK6" s="104">
        <f t="shared" si="2"/>
        <v>6329.3043000000098</v>
      </c>
      <c r="DL6" s="104">
        <f t="shared" si="2"/>
        <v>6329.3043000000098</v>
      </c>
      <c r="DM6" s="104">
        <f t="shared" si="2"/>
        <v>6329.3043000000098</v>
      </c>
      <c r="DN6" s="104">
        <f t="shared" si="2"/>
        <v>6329.3043000000098</v>
      </c>
      <c r="DO6" s="104">
        <f t="shared" si="2"/>
        <v>6329.3043000000098</v>
      </c>
      <c r="DP6" s="104">
        <f t="shared" si="2"/>
        <v>6329.3043000000098</v>
      </c>
      <c r="DQ6" s="104">
        <f t="shared" si="2"/>
        <v>6329.3043000000098</v>
      </c>
      <c r="DR6" s="104">
        <f t="shared" si="2"/>
        <v>6329.3043000000098</v>
      </c>
    </row>
    <row r="7" spans="1:134" x14ac:dyDescent="0.3">
      <c r="A7" s="421"/>
      <c r="B7" s="109" t="s">
        <v>99</v>
      </c>
      <c r="C7" s="112">
        <v>697</v>
      </c>
      <c r="D7" s="112">
        <v>1279</v>
      </c>
      <c r="E7" s="112">
        <v>1281</v>
      </c>
      <c r="F7" s="112">
        <v>1177</v>
      </c>
      <c r="G7" s="112">
        <v>1015</v>
      </c>
      <c r="H7" s="112">
        <v>1247</v>
      </c>
      <c r="I7" s="112">
        <v>1393</v>
      </c>
      <c r="J7" s="112">
        <v>350</v>
      </c>
      <c r="K7" s="112">
        <v>2954</v>
      </c>
      <c r="L7" s="112">
        <v>1266</v>
      </c>
      <c r="M7" s="112">
        <v>1266</v>
      </c>
      <c r="N7" s="113">
        <v>1266</v>
      </c>
      <c r="O7" s="107">
        <f>N7*(1+INPUT!$J$20)</f>
        <v>1262.9778950172681</v>
      </c>
      <c r="P7" s="107">
        <f>O7*(1+INPUT!$J$20)</f>
        <v>1259.9630041881908</v>
      </c>
      <c r="Q7" s="107">
        <f>P7*(1+INPUT!$J$20)</f>
        <v>1256.9553102916545</v>
      </c>
      <c r="R7" s="107">
        <f>Q7*(1+INPUT!$J$20)</f>
        <v>1253.9547961476549</v>
      </c>
      <c r="S7" s="107">
        <f>R7*(1+INPUT!$J$20)</f>
        <v>1250.9614446171981</v>
      </c>
      <c r="T7" s="107">
        <f>S7*(1+INPUT!$J$20)</f>
        <v>1247.9752386022037</v>
      </c>
      <c r="U7" s="107">
        <f>T7*(1+INPUT!$J$20)</f>
        <v>1244.9961610454061</v>
      </c>
      <c r="V7" s="107">
        <f>U7*(1+INPUT!$J$20)</f>
        <v>1242.0241949302581</v>
      </c>
      <c r="W7" s="107">
        <f>V7*(1+INPUT!$J$20)</f>
        <v>1239.059323280833</v>
      </c>
      <c r="X7" s="107">
        <f>W7*(1+INPUT!$J$20)</f>
        <v>1236.1015291617277</v>
      </c>
      <c r="Y7" s="107">
        <f>X7*(1+INPUT!$J$20)</f>
        <v>1233.1507956779662</v>
      </c>
      <c r="Z7" s="114">
        <f>Y7*(1+INPUT!$J$20)</f>
        <v>1230.207105974903</v>
      </c>
      <c r="AA7" s="104">
        <f>Z7*(1+INPUT!$J$20)</f>
        <v>1227.2704432381267</v>
      </c>
      <c r="AB7" s="107">
        <f>AA7*(1+INPUT!$J$20)</f>
        <v>1224.3407906933642</v>
      </c>
      <c r="AC7" s="107">
        <f>AB7*(1+INPUT!$J$20)</f>
        <v>1221.4181316063846</v>
      </c>
      <c r="AD7" s="107">
        <f>AC7*(1+INPUT!$J$20)</f>
        <v>1218.5024492829039</v>
      </c>
      <c r="AE7" s="107">
        <f>AD7*(1+INPUT!$J$20)</f>
        <v>1215.5937270684892</v>
      </c>
      <c r="AF7" s="107">
        <f>AE7*(1+INPUT!$J$20)</f>
        <v>1212.6919483484646</v>
      </c>
      <c r="AG7" s="107">
        <f>AF7*(1+INPUT!$J$20)</f>
        <v>1209.7970965478148</v>
      </c>
      <c r="AH7" s="107">
        <f>AG7*(1+INPUT!$J$20)</f>
        <v>1206.9091551310914</v>
      </c>
      <c r="AI7" s="107">
        <f>AH7*(1+INPUT!$J$20)</f>
        <v>1204.0281076023186</v>
      </c>
      <c r="AJ7" s="107">
        <f>AI7*(1+INPUT!$J$20)</f>
        <v>1201.1539375048983</v>
      </c>
      <c r="AK7" s="107">
        <f>AJ7*(1+INPUT!$J$20)</f>
        <v>1198.2866284215163</v>
      </c>
      <c r="AL7" s="107">
        <f>AK7*(1+INPUT!$J$20)</f>
        <v>1195.4261639740489</v>
      </c>
      <c r="AM7" s="107">
        <f>AL7*(1+INPUT!$J$20)</f>
        <v>1192.572527823469</v>
      </c>
      <c r="AN7" s="107">
        <f>AM7*(1+INPUT!$J$20)</f>
        <v>1189.7257036697531</v>
      </c>
      <c r="AO7" s="107">
        <f>AN7*(1+INPUT!$J$20)</f>
        <v>1186.8856752517875</v>
      </c>
      <c r="AP7" s="107">
        <f>AO7*(1+INPUT!$J$20)</f>
        <v>1184.052426347276</v>
      </c>
      <c r="AQ7" s="107">
        <f>AP7*(1+INPUT!$J$20)</f>
        <v>1181.2259407726474</v>
      </c>
      <c r="AR7" s="107">
        <f>AQ7*(1+INPUT!$J$20)</f>
        <v>1178.4062023829624</v>
      </c>
      <c r="AS7" s="107">
        <f>AR7*(1+INPUT!$J$20)</f>
        <v>1175.593195071822</v>
      </c>
      <c r="AT7" s="107">
        <f>AS7*(1+INPUT!$J$20)</f>
        <v>1172.7869027712752</v>
      </c>
      <c r="AU7" s="107">
        <f>AT7*(1+INPUT!$J$20)</f>
        <v>1169.9873094517272</v>
      </c>
      <c r="AV7" s="107">
        <f>AU7*(1+INPUT!$J$20)</f>
        <v>1167.1943991218479</v>
      </c>
      <c r="AW7" s="107">
        <f>AV7*(1+INPUT!$J$20)</f>
        <v>1164.4081558284809</v>
      </c>
      <c r="AX7" s="107">
        <f>AW7*(1+INPUT!$J$20)</f>
        <v>1161.6285636565513</v>
      </c>
      <c r="AY7" s="107">
        <f>AX7*(1+INPUT!$J$20)</f>
        <v>1158.8556067289762</v>
      </c>
      <c r="AZ7" s="107">
        <f>AY7*(1+INPUT!$J$20)</f>
        <v>1156.0892692065731</v>
      </c>
      <c r="BA7" s="107">
        <f>AZ7*(1+INPUT!$J$20)</f>
        <v>1153.3295352879697</v>
      </c>
      <c r="BB7" s="107">
        <f>BA7*(1+INPUT!$J$20)</f>
        <v>1150.5763892095135</v>
      </c>
      <c r="BC7" s="107">
        <f>BB7*(1+INPUT!$J$20)</f>
        <v>1147.8298152451821</v>
      </c>
      <c r="BD7" s="107">
        <f>BC7*(1+INPUT!$J$20)</f>
        <v>1145.0897977064928</v>
      </c>
      <c r="BE7" s="107">
        <f>BD7*(1+INPUT!$J$20)</f>
        <v>1142.3563209424137</v>
      </c>
      <c r="BF7" s="107">
        <f>BE7*(1+INPUT!$J$20)</f>
        <v>1139.6293693392736</v>
      </c>
      <c r="BG7" s="107">
        <f>BF7*(1+INPUT!$J$20)</f>
        <v>1136.9089273206735</v>
      </c>
      <c r="BH7" s="107">
        <f>BG7*(1+INPUT!$J$20)</f>
        <v>1134.1949793473968</v>
      </c>
      <c r="BI7" s="107">
        <f>BH7*(1+INPUT!$J$20)</f>
        <v>1131.4875099173216</v>
      </c>
      <c r="BJ7" s="107">
        <f>BI7*(1+INPUT!$J$20)</f>
        <v>1128.786503565331</v>
      </c>
      <c r="BK7" s="107">
        <f>BJ7*(1+INPUT!$J$20)</f>
        <v>1126.0919448632258</v>
      </c>
      <c r="BL7" s="107">
        <f>BK7*(1+INPUT!$J$20)</f>
        <v>1123.4038184196354</v>
      </c>
      <c r="BM7" s="107">
        <f>BL7*(1+INPUT!$J$20)</f>
        <v>1120.7221088799308</v>
      </c>
      <c r="BN7" s="107">
        <f>BM7*(1+INPUT!$J$20)</f>
        <v>1118.0468009261363</v>
      </c>
      <c r="BO7" s="107">
        <f>BN7*(1+INPUT!$J$20)</f>
        <v>1115.3778792768421</v>
      </c>
      <c r="BP7" s="107">
        <f>BO7*(1+INPUT!$J$20)</f>
        <v>1112.7153286871176</v>
      </c>
      <c r="BQ7" s="107">
        <f>BP7*(1+INPUT!$J$20)</f>
        <v>1110.0591339484229</v>
      </c>
      <c r="BR7" s="107">
        <f>BQ7*(1+INPUT!$J$20)</f>
        <v>1107.4092798885235</v>
      </c>
      <c r="BS7" s="107">
        <f>BR7*(1+INPUT!$J$20)</f>
        <v>1104.765751371403</v>
      </c>
      <c r="BT7" s="107">
        <f>BS7*(1+INPUT!$J$20)</f>
        <v>1102.1285332971763</v>
      </c>
      <c r="BU7" s="107">
        <f>BT7*(1+INPUT!$J$20)</f>
        <v>1099.4976106020038</v>
      </c>
      <c r="BV7" s="107">
        <f>BU7*(1+INPUT!$J$20)</f>
        <v>1096.8729682580054</v>
      </c>
      <c r="BW7" s="107">
        <f>BV7*(1+INPUT!$J$20)</f>
        <v>1094.2545912731741</v>
      </c>
      <c r="BX7" s="107">
        <f>BW7*(1+INPUT!$J$20)</f>
        <v>1091.642464691291</v>
      </c>
      <c r="BY7" s="107">
        <f>BX7*(1+INPUT!$J$20)</f>
        <v>1089.0365735918399</v>
      </c>
      <c r="BZ7" s="107">
        <f>BY7*(1+INPUT!$J$20)</f>
        <v>1086.4369030899211</v>
      </c>
      <c r="CA7" s="107">
        <f>BZ7*(1+INPUT!$J$20)</f>
        <v>1083.8434383361678</v>
      </c>
      <c r="CB7" s="107">
        <f>CA7*(1+INPUT!$J$20)</f>
        <v>1081.25616451666</v>
      </c>
      <c r="CC7" s="107">
        <f>CB7*(1+INPUT!$J$20)</f>
        <v>1078.6750668528407</v>
      </c>
      <c r="CD7" s="107">
        <f>CC7*(1+INPUT!$J$20)</f>
        <v>1076.1001306014311</v>
      </c>
      <c r="CE7" s="107">
        <f>CD7*(1+INPUT!$J$20)</f>
        <v>1073.5313410543467</v>
      </c>
      <c r="CF7" s="107">
        <f>CE7*(1+INPUT!$J$20)</f>
        <v>1070.9686835386128</v>
      </c>
      <c r="CG7" s="107">
        <f>CF7*(1+INPUT!$J$20)</f>
        <v>1068.4121434162812</v>
      </c>
      <c r="CH7" s="107">
        <f>CG7*(1+INPUT!$J$20)</f>
        <v>1065.8617060843462</v>
      </c>
      <c r="CI7" s="107">
        <f>CH7*(1+INPUT!$J$20)</f>
        <v>1063.3173569746618</v>
      </c>
      <c r="CJ7" s="107">
        <f>CI7*(1+INPUT!$J$20)</f>
        <v>1060.7790815538574</v>
      </c>
      <c r="CK7" s="107">
        <f>CJ7*(1+INPUT!$J$20)</f>
        <v>1058.2468653232559</v>
      </c>
      <c r="CL7" s="107">
        <f>CK7*(1+INPUT!$J$20)</f>
        <v>1055.7206938187901</v>
      </c>
      <c r="CM7" s="107">
        <f>CL7*(1+INPUT!$J$20)</f>
        <v>1053.2005526109206</v>
      </c>
      <c r="CN7" s="107">
        <f>CM7*(1+INPUT!$J$20)</f>
        <v>1050.686427304553</v>
      </c>
      <c r="CO7" s="107">
        <f>CN7*(1+INPUT!$J$20)</f>
        <v>1048.178303538956</v>
      </c>
      <c r="CP7" s="107">
        <f>CO7*(1+INPUT!$J$20)</f>
        <v>1045.6761669876792</v>
      </c>
      <c r="CQ7" s="107">
        <f>CP7*(1+INPUT!$J$20)</f>
        <v>1043.1800033584711</v>
      </c>
      <c r="CR7" s="107">
        <f>CQ7*(1+INPUT!$J$20)</f>
        <v>1040.6897983931979</v>
      </c>
      <c r="CS7" s="107">
        <f>CR7*(1+INPUT!$J$20)</f>
        <v>1038.2055378677617</v>
      </c>
      <c r="CT7" s="107">
        <f>CS7*(1+INPUT!$J$20)</f>
        <v>1035.7272075920191</v>
      </c>
      <c r="CU7" s="107">
        <f>CT7*(1+INPUT!$J$20)</f>
        <v>1033.2547934097011</v>
      </c>
      <c r="CV7" s="107">
        <f>CU7*(1+INPUT!$J$20)</f>
        <v>1030.7882811983307</v>
      </c>
      <c r="CW7" s="107">
        <f>CV7*(1+INPUT!$J$20)</f>
        <v>1028.3276568691433</v>
      </c>
      <c r="CX7" s="107">
        <f>CW7*(1+INPUT!$J$20)</f>
        <v>1025.8729063670064</v>
      </c>
      <c r="CY7" s="107">
        <f>CX7*(1+INPUT!$J$20)</f>
        <v>1023.4240156703387</v>
      </c>
      <c r="CZ7" s="107">
        <f>CY7*(1+INPUT!$J$20)</f>
        <v>1020.98097079103</v>
      </c>
      <c r="DA7" s="107">
        <f>CZ7*(1+INPUT!$J$20)</f>
        <v>1018.5437577743618</v>
      </c>
      <c r="DB7" s="107">
        <f>DA7*(1+INPUT!$J$20)</f>
        <v>1016.1123626989271</v>
      </c>
      <c r="DC7" s="107">
        <f>DB7*(1+INPUT!$J$20)</f>
        <v>1013.6867716765512</v>
      </c>
      <c r="DD7" s="107">
        <f>DC7*(1+INPUT!$J$20)</f>
        <v>1011.2669708522122</v>
      </c>
      <c r="DE7" s="107">
        <f>DD7*(1+INPUT!$J$20)</f>
        <v>1008.8529464039622</v>
      </c>
      <c r="DF7" s="107">
        <f>DE7*(1+INPUT!$J$20)</f>
        <v>1006.4446845428475</v>
      </c>
      <c r="DG7" s="107">
        <f>DF7*(1+INPUT!$J$20)</f>
        <v>1004.042171512831</v>
      </c>
      <c r="DH7" s="107">
        <f>DG7*(1+INPUT!$J$20)</f>
        <v>1001.6453935907127</v>
      </c>
      <c r="DI7" s="107">
        <f>DH7*(1+INPUT!$J$20)</f>
        <v>999.25433708605169</v>
      </c>
      <c r="DJ7" s="107">
        <f>DI7*(1+INPUT!$J$20)</f>
        <v>996.86898834108786</v>
      </c>
      <c r="DK7" s="107">
        <f>DJ7*(1+INPUT!$J$20)</f>
        <v>994.48933373066416</v>
      </c>
      <c r="DL7" s="107">
        <f>DK7*(1+INPUT!$J$20)</f>
        <v>992.11535966214831</v>
      </c>
      <c r="DM7" s="107">
        <f>DL7*(1+INPUT!$J$20)</f>
        <v>989.74705257535538</v>
      </c>
      <c r="DN7" s="107">
        <f>DM7*(1+INPUT!$J$20)</f>
        <v>987.38439894247063</v>
      </c>
      <c r="DO7" s="107">
        <f>DN7*(1+INPUT!$J$20)</f>
        <v>985.02738526797157</v>
      </c>
      <c r="DP7" s="107">
        <f>DO7*(1+INPUT!$J$20)</f>
        <v>982.67599808855164</v>
      </c>
      <c r="DQ7" s="107">
        <f>DP7*(1+INPUT!$J$20)</f>
        <v>980.33022397304262</v>
      </c>
      <c r="DR7" s="107">
        <f>DQ7*(1+INPUT!$J$20)</f>
        <v>977.99004952233838</v>
      </c>
    </row>
    <row r="8" spans="1:134" x14ac:dyDescent="0.3">
      <c r="A8" s="421"/>
      <c r="B8" s="109" t="s">
        <v>101</v>
      </c>
      <c r="C8" s="104">
        <v>2067</v>
      </c>
      <c r="D8" s="104">
        <v>3089</v>
      </c>
      <c r="E8" s="104">
        <v>4012</v>
      </c>
      <c r="F8" s="104">
        <v>3563</v>
      </c>
      <c r="G8" s="104">
        <v>3702</v>
      </c>
      <c r="H8" s="104">
        <v>5249</v>
      </c>
      <c r="I8" s="104">
        <v>4574</v>
      </c>
      <c r="J8" s="104">
        <v>1560</v>
      </c>
      <c r="K8" s="104">
        <v>3059</v>
      </c>
      <c r="L8" s="104">
        <f>AVERAGE($C8:$K8)</f>
        <v>3430.5555555555557</v>
      </c>
      <c r="M8" s="104">
        <f t="shared" ref="M8:N8" si="3">AVERAGE($C8:$K8)</f>
        <v>3430.5555555555557</v>
      </c>
      <c r="N8" s="110">
        <f t="shared" si="3"/>
        <v>3430.5555555555557</v>
      </c>
      <c r="O8" s="107">
        <f>AVERAGE($C8:$K8)</f>
        <v>3430.5555555555557</v>
      </c>
      <c r="P8" s="104">
        <f t="shared" ref="P8:CA11" si="4">AVERAGE($C8:$K8)</f>
        <v>3430.5555555555557</v>
      </c>
      <c r="Q8" s="104">
        <f t="shared" si="4"/>
        <v>3430.5555555555557</v>
      </c>
      <c r="R8" s="104">
        <f t="shared" si="4"/>
        <v>3430.5555555555557</v>
      </c>
      <c r="S8" s="104">
        <f t="shared" si="4"/>
        <v>3430.5555555555557</v>
      </c>
      <c r="T8" s="104">
        <f t="shared" si="4"/>
        <v>3430.5555555555557</v>
      </c>
      <c r="U8" s="104">
        <f t="shared" si="4"/>
        <v>3430.5555555555557</v>
      </c>
      <c r="V8" s="104">
        <f t="shared" si="4"/>
        <v>3430.5555555555557</v>
      </c>
      <c r="W8" s="104">
        <f t="shared" si="4"/>
        <v>3430.5555555555557</v>
      </c>
      <c r="X8" s="104">
        <f t="shared" si="4"/>
        <v>3430.5555555555557</v>
      </c>
      <c r="Y8" s="104">
        <f t="shared" si="4"/>
        <v>3430.5555555555557</v>
      </c>
      <c r="Z8" s="111">
        <f t="shared" si="4"/>
        <v>3430.5555555555557</v>
      </c>
      <c r="AA8" s="104">
        <f t="shared" si="4"/>
        <v>3430.5555555555557</v>
      </c>
      <c r="AB8" s="104">
        <f t="shared" si="4"/>
        <v>3430.5555555555557</v>
      </c>
      <c r="AC8" s="104">
        <f t="shared" si="4"/>
        <v>3430.5555555555557</v>
      </c>
      <c r="AD8" s="104">
        <f t="shared" si="4"/>
        <v>3430.5555555555557</v>
      </c>
      <c r="AE8" s="104">
        <f t="shared" si="4"/>
        <v>3430.5555555555557</v>
      </c>
      <c r="AF8" s="104">
        <f t="shared" si="4"/>
        <v>3430.5555555555557</v>
      </c>
      <c r="AG8" s="104">
        <f t="shared" si="4"/>
        <v>3430.5555555555557</v>
      </c>
      <c r="AH8" s="104">
        <f t="shared" si="4"/>
        <v>3430.5555555555557</v>
      </c>
      <c r="AI8" s="104">
        <f t="shared" si="4"/>
        <v>3430.5555555555557</v>
      </c>
      <c r="AJ8" s="104">
        <f t="shared" si="4"/>
        <v>3430.5555555555557</v>
      </c>
      <c r="AK8" s="104">
        <f t="shared" si="4"/>
        <v>3430.5555555555557</v>
      </c>
      <c r="AL8" s="104">
        <f t="shared" si="4"/>
        <v>3430.5555555555557</v>
      </c>
      <c r="AM8" s="104">
        <f t="shared" si="4"/>
        <v>3430.5555555555557</v>
      </c>
      <c r="AN8" s="104">
        <f t="shared" si="4"/>
        <v>3430.5555555555557</v>
      </c>
      <c r="AO8" s="104">
        <f t="shared" si="4"/>
        <v>3430.5555555555557</v>
      </c>
      <c r="AP8" s="104">
        <f t="shared" si="4"/>
        <v>3430.5555555555557</v>
      </c>
      <c r="AQ8" s="104">
        <f t="shared" si="4"/>
        <v>3430.5555555555557</v>
      </c>
      <c r="AR8" s="104">
        <f t="shared" si="4"/>
        <v>3430.5555555555557</v>
      </c>
      <c r="AS8" s="104">
        <f t="shared" si="4"/>
        <v>3430.5555555555557</v>
      </c>
      <c r="AT8" s="104">
        <f t="shared" si="4"/>
        <v>3430.5555555555557</v>
      </c>
      <c r="AU8" s="104">
        <f t="shared" si="4"/>
        <v>3430.5555555555557</v>
      </c>
      <c r="AV8" s="104">
        <f t="shared" si="4"/>
        <v>3430.5555555555557</v>
      </c>
      <c r="AW8" s="104">
        <f t="shared" si="4"/>
        <v>3430.5555555555557</v>
      </c>
      <c r="AX8" s="104">
        <f t="shared" si="4"/>
        <v>3430.5555555555557</v>
      </c>
      <c r="AY8" s="104">
        <f t="shared" si="4"/>
        <v>3430.5555555555557</v>
      </c>
      <c r="AZ8" s="104">
        <f t="shared" si="4"/>
        <v>3430.5555555555557</v>
      </c>
      <c r="BA8" s="104">
        <f t="shared" si="4"/>
        <v>3430.5555555555557</v>
      </c>
      <c r="BB8" s="104">
        <f t="shared" si="4"/>
        <v>3430.5555555555557</v>
      </c>
      <c r="BC8" s="104">
        <f t="shared" si="4"/>
        <v>3430.5555555555557</v>
      </c>
      <c r="BD8" s="104">
        <f t="shared" si="4"/>
        <v>3430.5555555555557</v>
      </c>
      <c r="BE8" s="104">
        <f t="shared" si="4"/>
        <v>3430.5555555555557</v>
      </c>
      <c r="BF8" s="104">
        <f t="shared" si="4"/>
        <v>3430.5555555555557</v>
      </c>
      <c r="BG8" s="104">
        <f t="shared" si="4"/>
        <v>3430.5555555555557</v>
      </c>
      <c r="BH8" s="104">
        <f t="shared" si="4"/>
        <v>3430.5555555555557</v>
      </c>
      <c r="BI8" s="104">
        <f t="shared" si="4"/>
        <v>3430.5555555555557</v>
      </c>
      <c r="BJ8" s="104">
        <f t="shared" si="4"/>
        <v>3430.5555555555557</v>
      </c>
      <c r="BK8" s="104">
        <f t="shared" si="4"/>
        <v>3430.5555555555557</v>
      </c>
      <c r="BL8" s="104">
        <f t="shared" si="4"/>
        <v>3430.5555555555557</v>
      </c>
      <c r="BM8" s="104">
        <f t="shared" si="4"/>
        <v>3430.5555555555557</v>
      </c>
      <c r="BN8" s="104">
        <f t="shared" si="4"/>
        <v>3430.5555555555557</v>
      </c>
      <c r="BO8" s="104">
        <f t="shared" si="4"/>
        <v>3430.5555555555557</v>
      </c>
      <c r="BP8" s="104">
        <f t="shared" si="4"/>
        <v>3430.5555555555557</v>
      </c>
      <c r="BQ8" s="104">
        <f t="shared" si="4"/>
        <v>3430.5555555555557</v>
      </c>
      <c r="BR8" s="104">
        <f t="shared" si="4"/>
        <v>3430.5555555555557</v>
      </c>
      <c r="BS8" s="104">
        <f t="shared" si="4"/>
        <v>3430.5555555555557</v>
      </c>
      <c r="BT8" s="104">
        <f t="shared" si="4"/>
        <v>3430.5555555555557</v>
      </c>
      <c r="BU8" s="104">
        <f t="shared" si="4"/>
        <v>3430.5555555555557</v>
      </c>
      <c r="BV8" s="104">
        <f t="shared" si="4"/>
        <v>3430.5555555555557</v>
      </c>
      <c r="BW8" s="104">
        <f t="shared" si="4"/>
        <v>3430.5555555555557</v>
      </c>
      <c r="BX8" s="104">
        <f t="shared" si="4"/>
        <v>3430.5555555555557</v>
      </c>
      <c r="BY8" s="104">
        <f t="shared" si="4"/>
        <v>3430.5555555555557</v>
      </c>
      <c r="BZ8" s="104">
        <f t="shared" si="4"/>
        <v>3430.5555555555557</v>
      </c>
      <c r="CA8" s="104">
        <f t="shared" si="4"/>
        <v>3430.5555555555557</v>
      </c>
      <c r="CB8" s="104">
        <f t="shared" ref="CB8:DR12" si="5">AVERAGE($C8:$K8)</f>
        <v>3430.5555555555557</v>
      </c>
      <c r="CC8" s="104">
        <f t="shared" si="5"/>
        <v>3430.5555555555557</v>
      </c>
      <c r="CD8" s="104">
        <f t="shared" si="5"/>
        <v>3430.5555555555557</v>
      </c>
      <c r="CE8" s="104">
        <f t="shared" si="5"/>
        <v>3430.5555555555557</v>
      </c>
      <c r="CF8" s="104">
        <f t="shared" si="5"/>
        <v>3430.5555555555557</v>
      </c>
      <c r="CG8" s="104">
        <f t="shared" si="5"/>
        <v>3430.5555555555557</v>
      </c>
      <c r="CH8" s="104">
        <f t="shared" si="5"/>
        <v>3430.5555555555557</v>
      </c>
      <c r="CI8" s="104">
        <f t="shared" si="5"/>
        <v>3430.5555555555557</v>
      </c>
      <c r="CJ8" s="104">
        <f t="shared" si="5"/>
        <v>3430.5555555555557</v>
      </c>
      <c r="CK8" s="104">
        <f t="shared" si="5"/>
        <v>3430.5555555555557</v>
      </c>
      <c r="CL8" s="104">
        <f t="shared" si="5"/>
        <v>3430.5555555555557</v>
      </c>
      <c r="CM8" s="104">
        <f t="shared" si="5"/>
        <v>3430.5555555555557</v>
      </c>
      <c r="CN8" s="104">
        <f t="shared" si="5"/>
        <v>3430.5555555555557</v>
      </c>
      <c r="CO8" s="104">
        <f t="shared" si="5"/>
        <v>3430.5555555555557</v>
      </c>
      <c r="CP8" s="104">
        <f t="shared" si="5"/>
        <v>3430.5555555555557</v>
      </c>
      <c r="CQ8" s="104">
        <f t="shared" si="5"/>
        <v>3430.5555555555557</v>
      </c>
      <c r="CR8" s="104">
        <f t="shared" si="5"/>
        <v>3430.5555555555557</v>
      </c>
      <c r="CS8" s="104">
        <f t="shared" si="5"/>
        <v>3430.5555555555557</v>
      </c>
      <c r="CT8" s="104">
        <f t="shared" si="5"/>
        <v>3430.5555555555557</v>
      </c>
      <c r="CU8" s="104">
        <f t="shared" si="5"/>
        <v>3430.5555555555557</v>
      </c>
      <c r="CV8" s="104">
        <f t="shared" si="5"/>
        <v>3430.5555555555557</v>
      </c>
      <c r="CW8" s="104">
        <f t="shared" si="5"/>
        <v>3430.5555555555557</v>
      </c>
      <c r="CX8" s="104">
        <f t="shared" si="5"/>
        <v>3430.5555555555557</v>
      </c>
      <c r="CY8" s="104">
        <f t="shared" si="5"/>
        <v>3430.5555555555557</v>
      </c>
      <c r="CZ8" s="104">
        <f t="shared" si="5"/>
        <v>3430.5555555555557</v>
      </c>
      <c r="DA8" s="104">
        <f t="shared" si="5"/>
        <v>3430.5555555555557</v>
      </c>
      <c r="DB8" s="104">
        <f t="shared" si="5"/>
        <v>3430.5555555555557</v>
      </c>
      <c r="DC8" s="104">
        <f t="shared" si="5"/>
        <v>3430.5555555555557</v>
      </c>
      <c r="DD8" s="104">
        <f t="shared" si="5"/>
        <v>3430.5555555555557</v>
      </c>
      <c r="DE8" s="104">
        <f t="shared" si="5"/>
        <v>3430.5555555555557</v>
      </c>
      <c r="DF8" s="104">
        <f t="shared" si="5"/>
        <v>3430.5555555555557</v>
      </c>
      <c r="DG8" s="104">
        <f t="shared" si="5"/>
        <v>3430.5555555555557</v>
      </c>
      <c r="DH8" s="104">
        <f t="shared" si="5"/>
        <v>3430.5555555555557</v>
      </c>
      <c r="DI8" s="104">
        <f t="shared" si="5"/>
        <v>3430.5555555555557</v>
      </c>
      <c r="DJ8" s="104">
        <f t="shared" si="5"/>
        <v>3430.5555555555557</v>
      </c>
      <c r="DK8" s="104">
        <f t="shared" si="5"/>
        <v>3430.5555555555557</v>
      </c>
      <c r="DL8" s="104">
        <f t="shared" si="5"/>
        <v>3430.5555555555557</v>
      </c>
      <c r="DM8" s="104">
        <f t="shared" si="5"/>
        <v>3430.5555555555557</v>
      </c>
      <c r="DN8" s="104">
        <f t="shared" si="5"/>
        <v>3430.5555555555557</v>
      </c>
      <c r="DO8" s="104">
        <f t="shared" si="5"/>
        <v>3430.5555555555557</v>
      </c>
      <c r="DP8" s="104">
        <f t="shared" si="5"/>
        <v>3430.5555555555557</v>
      </c>
      <c r="DQ8" s="104">
        <f t="shared" si="5"/>
        <v>3430.5555555555557</v>
      </c>
      <c r="DR8" s="104">
        <f t="shared" si="5"/>
        <v>3430.5555555555557</v>
      </c>
    </row>
    <row r="9" spans="1:134" x14ac:dyDescent="0.3">
      <c r="A9" s="421"/>
      <c r="B9" s="109" t="s">
        <v>103</v>
      </c>
      <c r="C9" s="104">
        <v>3981</v>
      </c>
      <c r="D9" s="104">
        <v>4222</v>
      </c>
      <c r="E9" s="104">
        <v>4692</v>
      </c>
      <c r="F9" s="104">
        <v>5289</v>
      </c>
      <c r="G9" s="104">
        <v>4706</v>
      </c>
      <c r="H9" s="104">
        <v>4509</v>
      </c>
      <c r="I9" s="104">
        <v>5715</v>
      </c>
      <c r="J9" s="104">
        <v>427</v>
      </c>
      <c r="K9" s="104">
        <v>3110</v>
      </c>
      <c r="L9" s="104">
        <f t="shared" ref="L9:Z13" si="6">AVERAGE($C9:$K9)</f>
        <v>4072.3333333333335</v>
      </c>
      <c r="M9" s="104">
        <f t="shared" si="6"/>
        <v>4072.3333333333335</v>
      </c>
      <c r="N9" s="110">
        <f t="shared" si="6"/>
        <v>4072.3333333333335</v>
      </c>
      <c r="O9" s="107">
        <f>AVERAGE($C9:$K9)</f>
        <v>4072.3333333333335</v>
      </c>
      <c r="P9" s="104">
        <f t="shared" si="4"/>
        <v>4072.3333333333335</v>
      </c>
      <c r="Q9" s="104">
        <f t="shared" si="4"/>
        <v>4072.3333333333335</v>
      </c>
      <c r="R9" s="104">
        <f t="shared" si="4"/>
        <v>4072.3333333333335</v>
      </c>
      <c r="S9" s="104">
        <f t="shared" si="4"/>
        <v>4072.3333333333335</v>
      </c>
      <c r="T9" s="104">
        <f t="shared" si="4"/>
        <v>4072.3333333333335</v>
      </c>
      <c r="U9" s="104">
        <f t="shared" si="4"/>
        <v>4072.3333333333335</v>
      </c>
      <c r="V9" s="104">
        <f t="shared" si="4"/>
        <v>4072.3333333333335</v>
      </c>
      <c r="W9" s="104">
        <f t="shared" si="4"/>
        <v>4072.3333333333335</v>
      </c>
      <c r="X9" s="104">
        <f t="shared" si="4"/>
        <v>4072.3333333333335</v>
      </c>
      <c r="Y9" s="104">
        <f t="shared" si="4"/>
        <v>4072.3333333333335</v>
      </c>
      <c r="Z9" s="111">
        <f t="shared" si="4"/>
        <v>4072.3333333333335</v>
      </c>
      <c r="AA9" s="104">
        <f t="shared" si="4"/>
        <v>4072.3333333333335</v>
      </c>
      <c r="AB9" s="104">
        <f t="shared" si="4"/>
        <v>4072.3333333333335</v>
      </c>
      <c r="AC9" s="104">
        <f t="shared" si="4"/>
        <v>4072.3333333333335</v>
      </c>
      <c r="AD9" s="104">
        <f t="shared" si="4"/>
        <v>4072.3333333333335</v>
      </c>
      <c r="AE9" s="104">
        <f t="shared" si="4"/>
        <v>4072.3333333333335</v>
      </c>
      <c r="AF9" s="104">
        <f t="shared" si="4"/>
        <v>4072.3333333333335</v>
      </c>
      <c r="AG9" s="104">
        <f t="shared" si="4"/>
        <v>4072.3333333333335</v>
      </c>
      <c r="AH9" s="104">
        <f t="shared" si="4"/>
        <v>4072.3333333333335</v>
      </c>
      <c r="AI9" s="104">
        <f t="shared" si="4"/>
        <v>4072.3333333333335</v>
      </c>
      <c r="AJ9" s="104">
        <f t="shared" si="4"/>
        <v>4072.3333333333335</v>
      </c>
      <c r="AK9" s="104">
        <f t="shared" si="4"/>
        <v>4072.3333333333335</v>
      </c>
      <c r="AL9" s="104">
        <f t="shared" si="4"/>
        <v>4072.3333333333335</v>
      </c>
      <c r="AM9" s="104">
        <f t="shared" si="4"/>
        <v>4072.3333333333335</v>
      </c>
      <c r="AN9" s="104">
        <f t="shared" si="4"/>
        <v>4072.3333333333335</v>
      </c>
      <c r="AO9" s="104">
        <f t="shared" si="4"/>
        <v>4072.3333333333335</v>
      </c>
      <c r="AP9" s="104">
        <f t="shared" si="4"/>
        <v>4072.3333333333335</v>
      </c>
      <c r="AQ9" s="104">
        <f t="shared" si="4"/>
        <v>4072.3333333333335</v>
      </c>
      <c r="AR9" s="104">
        <f t="shared" si="4"/>
        <v>4072.3333333333335</v>
      </c>
      <c r="AS9" s="104">
        <f t="shared" si="4"/>
        <v>4072.3333333333335</v>
      </c>
      <c r="AT9" s="104">
        <f t="shared" si="4"/>
        <v>4072.3333333333335</v>
      </c>
      <c r="AU9" s="104">
        <f t="shared" si="4"/>
        <v>4072.3333333333335</v>
      </c>
      <c r="AV9" s="104">
        <f t="shared" si="4"/>
        <v>4072.3333333333335</v>
      </c>
      <c r="AW9" s="104">
        <f t="shared" si="4"/>
        <v>4072.3333333333335</v>
      </c>
      <c r="AX9" s="104">
        <f t="shared" si="4"/>
        <v>4072.3333333333335</v>
      </c>
      <c r="AY9" s="104">
        <f t="shared" si="4"/>
        <v>4072.3333333333335</v>
      </c>
      <c r="AZ9" s="104">
        <f t="shared" si="4"/>
        <v>4072.3333333333335</v>
      </c>
      <c r="BA9" s="104">
        <f t="shared" si="4"/>
        <v>4072.3333333333335</v>
      </c>
      <c r="BB9" s="104">
        <f t="shared" si="4"/>
        <v>4072.3333333333335</v>
      </c>
      <c r="BC9" s="104">
        <f t="shared" si="4"/>
        <v>4072.3333333333335</v>
      </c>
      <c r="BD9" s="104">
        <f t="shared" si="4"/>
        <v>4072.3333333333335</v>
      </c>
      <c r="BE9" s="104">
        <f t="shared" si="4"/>
        <v>4072.3333333333335</v>
      </c>
      <c r="BF9" s="104">
        <f t="shared" si="4"/>
        <v>4072.3333333333335</v>
      </c>
      <c r="BG9" s="104">
        <f t="shared" si="4"/>
        <v>4072.3333333333335</v>
      </c>
      <c r="BH9" s="104">
        <f t="shared" si="4"/>
        <v>4072.3333333333335</v>
      </c>
      <c r="BI9" s="104">
        <f t="shared" si="4"/>
        <v>4072.3333333333335</v>
      </c>
      <c r="BJ9" s="104">
        <f t="shared" si="4"/>
        <v>4072.3333333333335</v>
      </c>
      <c r="BK9" s="104">
        <f t="shared" si="4"/>
        <v>4072.3333333333335</v>
      </c>
      <c r="BL9" s="104">
        <f t="shared" si="4"/>
        <v>4072.3333333333335</v>
      </c>
      <c r="BM9" s="104">
        <f t="shared" si="4"/>
        <v>4072.3333333333335</v>
      </c>
      <c r="BN9" s="104">
        <f t="shared" si="4"/>
        <v>4072.3333333333335</v>
      </c>
      <c r="BO9" s="104">
        <f t="shared" si="4"/>
        <v>4072.3333333333335</v>
      </c>
      <c r="BP9" s="104">
        <f t="shared" si="4"/>
        <v>4072.3333333333335</v>
      </c>
      <c r="BQ9" s="104">
        <f t="shared" si="4"/>
        <v>4072.3333333333335</v>
      </c>
      <c r="BR9" s="104">
        <f t="shared" si="4"/>
        <v>4072.3333333333335</v>
      </c>
      <c r="BS9" s="104">
        <f t="shared" si="4"/>
        <v>4072.3333333333335</v>
      </c>
      <c r="BT9" s="104">
        <f t="shared" si="4"/>
        <v>4072.3333333333335</v>
      </c>
      <c r="BU9" s="104">
        <f t="shared" si="4"/>
        <v>4072.3333333333335</v>
      </c>
      <c r="BV9" s="104">
        <f t="shared" si="4"/>
        <v>4072.3333333333335</v>
      </c>
      <c r="BW9" s="104">
        <f t="shared" si="4"/>
        <v>4072.3333333333335</v>
      </c>
      <c r="BX9" s="104">
        <f t="shared" si="4"/>
        <v>4072.3333333333335</v>
      </c>
      <c r="BY9" s="104">
        <f t="shared" si="4"/>
        <v>4072.3333333333335</v>
      </c>
      <c r="BZ9" s="104">
        <f t="shared" si="4"/>
        <v>4072.3333333333335</v>
      </c>
      <c r="CA9" s="104">
        <f t="shared" si="4"/>
        <v>4072.3333333333335</v>
      </c>
      <c r="CB9" s="104">
        <f t="shared" si="5"/>
        <v>4072.3333333333335</v>
      </c>
      <c r="CC9" s="104">
        <f t="shared" si="5"/>
        <v>4072.3333333333335</v>
      </c>
      <c r="CD9" s="104">
        <f t="shared" si="5"/>
        <v>4072.3333333333335</v>
      </c>
      <c r="CE9" s="104">
        <f t="shared" si="5"/>
        <v>4072.3333333333335</v>
      </c>
      <c r="CF9" s="104">
        <f t="shared" si="5"/>
        <v>4072.3333333333335</v>
      </c>
      <c r="CG9" s="104">
        <f t="shared" si="5"/>
        <v>4072.3333333333335</v>
      </c>
      <c r="CH9" s="104">
        <f t="shared" si="5"/>
        <v>4072.3333333333335</v>
      </c>
      <c r="CI9" s="104">
        <f t="shared" si="5"/>
        <v>4072.3333333333335</v>
      </c>
      <c r="CJ9" s="104">
        <f t="shared" si="5"/>
        <v>4072.3333333333335</v>
      </c>
      <c r="CK9" s="104">
        <f t="shared" si="5"/>
        <v>4072.3333333333335</v>
      </c>
      <c r="CL9" s="104">
        <f t="shared" si="5"/>
        <v>4072.3333333333335</v>
      </c>
      <c r="CM9" s="104">
        <f t="shared" si="5"/>
        <v>4072.3333333333335</v>
      </c>
      <c r="CN9" s="104">
        <f t="shared" si="5"/>
        <v>4072.3333333333335</v>
      </c>
      <c r="CO9" s="104">
        <f t="shared" si="5"/>
        <v>4072.3333333333335</v>
      </c>
      <c r="CP9" s="104">
        <f t="shared" si="5"/>
        <v>4072.3333333333335</v>
      </c>
      <c r="CQ9" s="104">
        <f t="shared" si="5"/>
        <v>4072.3333333333335</v>
      </c>
      <c r="CR9" s="104">
        <f t="shared" si="5"/>
        <v>4072.3333333333335</v>
      </c>
      <c r="CS9" s="104">
        <f t="shared" si="5"/>
        <v>4072.3333333333335</v>
      </c>
      <c r="CT9" s="104">
        <f t="shared" si="5"/>
        <v>4072.3333333333335</v>
      </c>
      <c r="CU9" s="104">
        <f t="shared" si="5"/>
        <v>4072.3333333333335</v>
      </c>
      <c r="CV9" s="104">
        <f t="shared" si="5"/>
        <v>4072.3333333333335</v>
      </c>
      <c r="CW9" s="104">
        <f t="shared" si="5"/>
        <v>4072.3333333333335</v>
      </c>
      <c r="CX9" s="104">
        <f t="shared" si="5"/>
        <v>4072.3333333333335</v>
      </c>
      <c r="CY9" s="104">
        <f t="shared" si="5"/>
        <v>4072.3333333333335</v>
      </c>
      <c r="CZ9" s="104">
        <f t="shared" si="5"/>
        <v>4072.3333333333335</v>
      </c>
      <c r="DA9" s="104">
        <f t="shared" si="5"/>
        <v>4072.3333333333335</v>
      </c>
      <c r="DB9" s="104">
        <f t="shared" si="5"/>
        <v>4072.3333333333335</v>
      </c>
      <c r="DC9" s="104">
        <f t="shared" si="5"/>
        <v>4072.3333333333335</v>
      </c>
      <c r="DD9" s="104">
        <f t="shared" si="5"/>
        <v>4072.3333333333335</v>
      </c>
      <c r="DE9" s="104">
        <f t="shared" si="5"/>
        <v>4072.3333333333335</v>
      </c>
      <c r="DF9" s="104">
        <f t="shared" si="5"/>
        <v>4072.3333333333335</v>
      </c>
      <c r="DG9" s="104">
        <f t="shared" si="5"/>
        <v>4072.3333333333335</v>
      </c>
      <c r="DH9" s="104">
        <f t="shared" si="5"/>
        <v>4072.3333333333335</v>
      </c>
      <c r="DI9" s="104">
        <f t="shared" si="5"/>
        <v>4072.3333333333335</v>
      </c>
      <c r="DJ9" s="104">
        <f t="shared" si="5"/>
        <v>4072.3333333333335</v>
      </c>
      <c r="DK9" s="104">
        <f t="shared" si="5"/>
        <v>4072.3333333333335</v>
      </c>
      <c r="DL9" s="104">
        <f t="shared" si="5"/>
        <v>4072.3333333333335</v>
      </c>
      <c r="DM9" s="104">
        <f t="shared" si="5"/>
        <v>4072.3333333333335</v>
      </c>
      <c r="DN9" s="104">
        <f t="shared" si="5"/>
        <v>4072.3333333333335</v>
      </c>
      <c r="DO9" s="104">
        <f t="shared" si="5"/>
        <v>4072.3333333333335</v>
      </c>
      <c r="DP9" s="104">
        <f t="shared" si="5"/>
        <v>4072.3333333333335</v>
      </c>
      <c r="DQ9" s="104">
        <f t="shared" si="5"/>
        <v>4072.3333333333335</v>
      </c>
      <c r="DR9" s="104">
        <f t="shared" si="5"/>
        <v>4072.3333333333335</v>
      </c>
    </row>
    <row r="10" spans="1:134" x14ac:dyDescent="0.3">
      <c r="A10" s="421"/>
      <c r="B10" s="109" t="s">
        <v>104</v>
      </c>
      <c r="C10" s="104">
        <v>6000</v>
      </c>
      <c r="D10" s="104">
        <v>27600</v>
      </c>
      <c r="E10" s="104">
        <v>63310</v>
      </c>
      <c r="F10" s="104">
        <v>24923</v>
      </c>
      <c r="G10" s="104">
        <v>24000</v>
      </c>
      <c r="H10" s="104">
        <v>21250</v>
      </c>
      <c r="I10" s="104">
        <v>21800</v>
      </c>
      <c r="J10" s="104">
        <v>6000</v>
      </c>
      <c r="K10" s="104">
        <v>40113</v>
      </c>
      <c r="L10" s="104">
        <f>AVERAGE($C10:$K10)</f>
        <v>26110.666666666668</v>
      </c>
      <c r="M10" s="104">
        <f t="shared" si="6"/>
        <v>26110.666666666668</v>
      </c>
      <c r="N10" s="110">
        <f t="shared" si="6"/>
        <v>26110.666666666668</v>
      </c>
      <c r="O10" s="107">
        <f>AVERAGE($C10:$K10)</f>
        <v>26110.666666666668</v>
      </c>
      <c r="P10" s="105">
        <f t="shared" si="4"/>
        <v>26110.666666666668</v>
      </c>
      <c r="Q10" s="105">
        <f t="shared" si="4"/>
        <v>26110.666666666668</v>
      </c>
      <c r="R10" s="105">
        <f t="shared" si="4"/>
        <v>26110.666666666668</v>
      </c>
      <c r="S10" s="105">
        <f t="shared" si="4"/>
        <v>26110.666666666668</v>
      </c>
      <c r="T10" s="105">
        <f t="shared" si="4"/>
        <v>26110.666666666668</v>
      </c>
      <c r="U10" s="105">
        <f t="shared" si="4"/>
        <v>26110.666666666668</v>
      </c>
      <c r="V10" s="105">
        <f t="shared" si="4"/>
        <v>26110.666666666668</v>
      </c>
      <c r="W10" s="105">
        <f t="shared" si="4"/>
        <v>26110.666666666668</v>
      </c>
      <c r="X10" s="105">
        <f t="shared" si="4"/>
        <v>26110.666666666668</v>
      </c>
      <c r="Y10" s="105">
        <f t="shared" si="4"/>
        <v>26110.666666666668</v>
      </c>
      <c r="Z10" s="108">
        <f t="shared" si="4"/>
        <v>26110.666666666668</v>
      </c>
      <c r="AA10" s="104">
        <f t="shared" si="4"/>
        <v>26110.666666666668</v>
      </c>
      <c r="AB10" s="104">
        <f t="shared" si="4"/>
        <v>26110.666666666668</v>
      </c>
      <c r="AC10" s="105">
        <f t="shared" si="4"/>
        <v>26110.666666666668</v>
      </c>
      <c r="AD10" s="105">
        <f t="shared" si="4"/>
        <v>26110.666666666668</v>
      </c>
      <c r="AE10" s="105">
        <f t="shared" si="4"/>
        <v>26110.666666666668</v>
      </c>
      <c r="AF10" s="105">
        <f t="shared" si="4"/>
        <v>26110.666666666668</v>
      </c>
      <c r="AG10" s="105">
        <f t="shared" si="4"/>
        <v>26110.666666666668</v>
      </c>
      <c r="AH10" s="105">
        <f t="shared" si="4"/>
        <v>26110.666666666668</v>
      </c>
      <c r="AI10" s="105">
        <f t="shared" si="4"/>
        <v>26110.666666666668</v>
      </c>
      <c r="AJ10" s="105">
        <f t="shared" si="4"/>
        <v>26110.666666666668</v>
      </c>
      <c r="AK10" s="105">
        <f t="shared" si="4"/>
        <v>26110.666666666668</v>
      </c>
      <c r="AL10" s="105">
        <f t="shared" si="4"/>
        <v>26110.666666666668</v>
      </c>
      <c r="AM10" s="105">
        <f t="shared" si="4"/>
        <v>26110.666666666668</v>
      </c>
      <c r="AN10" s="105">
        <f t="shared" si="4"/>
        <v>26110.666666666668</v>
      </c>
      <c r="AO10" s="105">
        <f t="shared" si="4"/>
        <v>26110.666666666668</v>
      </c>
      <c r="AP10" s="105">
        <f t="shared" si="4"/>
        <v>26110.666666666668</v>
      </c>
      <c r="AQ10" s="105">
        <f t="shared" si="4"/>
        <v>26110.666666666668</v>
      </c>
      <c r="AR10" s="105">
        <f t="shared" si="4"/>
        <v>26110.666666666668</v>
      </c>
      <c r="AS10" s="105">
        <f t="shared" si="4"/>
        <v>26110.666666666668</v>
      </c>
      <c r="AT10" s="105">
        <f t="shared" si="4"/>
        <v>26110.666666666668</v>
      </c>
      <c r="AU10" s="105">
        <f t="shared" si="4"/>
        <v>26110.666666666668</v>
      </c>
      <c r="AV10" s="105">
        <f t="shared" si="4"/>
        <v>26110.666666666668</v>
      </c>
      <c r="AW10" s="105">
        <f t="shared" si="4"/>
        <v>26110.666666666668</v>
      </c>
      <c r="AX10" s="105">
        <f t="shared" si="4"/>
        <v>26110.666666666668</v>
      </c>
      <c r="AY10" s="105">
        <f t="shared" si="4"/>
        <v>26110.666666666668</v>
      </c>
      <c r="AZ10" s="105">
        <f t="shared" si="4"/>
        <v>26110.666666666668</v>
      </c>
      <c r="BA10" s="105">
        <f t="shared" si="4"/>
        <v>26110.666666666668</v>
      </c>
      <c r="BB10" s="105">
        <f t="shared" si="4"/>
        <v>26110.666666666668</v>
      </c>
      <c r="BC10" s="105">
        <f t="shared" si="4"/>
        <v>26110.666666666668</v>
      </c>
      <c r="BD10" s="105">
        <f t="shared" si="4"/>
        <v>26110.666666666668</v>
      </c>
      <c r="BE10" s="105">
        <f t="shared" si="4"/>
        <v>26110.666666666668</v>
      </c>
      <c r="BF10" s="105">
        <f t="shared" si="4"/>
        <v>26110.666666666668</v>
      </c>
      <c r="BG10" s="105">
        <f t="shared" si="4"/>
        <v>26110.666666666668</v>
      </c>
      <c r="BH10" s="105">
        <f t="shared" si="4"/>
        <v>26110.666666666668</v>
      </c>
      <c r="BI10" s="105">
        <f t="shared" si="4"/>
        <v>26110.666666666668</v>
      </c>
      <c r="BJ10" s="105">
        <f t="shared" si="4"/>
        <v>26110.666666666668</v>
      </c>
      <c r="BK10" s="105">
        <f t="shared" si="4"/>
        <v>26110.666666666668</v>
      </c>
      <c r="BL10" s="105">
        <f t="shared" si="4"/>
        <v>26110.666666666668</v>
      </c>
      <c r="BM10" s="105">
        <f t="shared" si="4"/>
        <v>26110.666666666668</v>
      </c>
      <c r="BN10" s="105">
        <f t="shared" si="4"/>
        <v>26110.666666666668</v>
      </c>
      <c r="BO10" s="105">
        <f t="shared" si="4"/>
        <v>26110.666666666668</v>
      </c>
      <c r="BP10" s="105">
        <f t="shared" si="4"/>
        <v>26110.666666666668</v>
      </c>
      <c r="BQ10" s="105">
        <f t="shared" si="4"/>
        <v>26110.666666666668</v>
      </c>
      <c r="BR10" s="105">
        <f t="shared" si="4"/>
        <v>26110.666666666668</v>
      </c>
      <c r="BS10" s="105">
        <f t="shared" si="4"/>
        <v>26110.666666666668</v>
      </c>
      <c r="BT10" s="105">
        <f t="shared" si="4"/>
        <v>26110.666666666668</v>
      </c>
      <c r="BU10" s="105">
        <f t="shared" si="4"/>
        <v>26110.666666666668</v>
      </c>
      <c r="BV10" s="105">
        <f t="shared" si="4"/>
        <v>26110.666666666668</v>
      </c>
      <c r="BW10" s="105">
        <f t="shared" si="4"/>
        <v>26110.666666666668</v>
      </c>
      <c r="BX10" s="105">
        <f t="shared" si="4"/>
        <v>26110.666666666668</v>
      </c>
      <c r="BY10" s="105">
        <f t="shared" si="4"/>
        <v>26110.666666666668</v>
      </c>
      <c r="BZ10" s="105">
        <f t="shared" si="4"/>
        <v>26110.666666666668</v>
      </c>
      <c r="CA10" s="105">
        <f t="shared" si="4"/>
        <v>26110.666666666668</v>
      </c>
      <c r="CB10" s="105">
        <f t="shared" si="5"/>
        <v>26110.666666666668</v>
      </c>
      <c r="CC10" s="105">
        <f t="shared" si="5"/>
        <v>26110.666666666668</v>
      </c>
      <c r="CD10" s="105">
        <f t="shared" si="5"/>
        <v>26110.666666666668</v>
      </c>
      <c r="CE10" s="105">
        <f t="shared" si="5"/>
        <v>26110.666666666668</v>
      </c>
      <c r="CF10" s="105">
        <f t="shared" si="5"/>
        <v>26110.666666666668</v>
      </c>
      <c r="CG10" s="105">
        <f t="shared" si="5"/>
        <v>26110.666666666668</v>
      </c>
      <c r="CH10" s="105">
        <f t="shared" si="5"/>
        <v>26110.666666666668</v>
      </c>
      <c r="CI10" s="105">
        <f t="shared" si="5"/>
        <v>26110.666666666668</v>
      </c>
      <c r="CJ10" s="105">
        <f t="shared" si="5"/>
        <v>26110.666666666668</v>
      </c>
      <c r="CK10" s="105">
        <f t="shared" si="5"/>
        <v>26110.666666666668</v>
      </c>
      <c r="CL10" s="105">
        <f t="shared" si="5"/>
        <v>26110.666666666668</v>
      </c>
      <c r="CM10" s="105">
        <f t="shared" si="5"/>
        <v>26110.666666666668</v>
      </c>
      <c r="CN10" s="105">
        <f t="shared" si="5"/>
        <v>26110.666666666668</v>
      </c>
      <c r="CO10" s="105">
        <f t="shared" si="5"/>
        <v>26110.666666666668</v>
      </c>
      <c r="CP10" s="105">
        <f t="shared" si="5"/>
        <v>26110.666666666668</v>
      </c>
      <c r="CQ10" s="105">
        <f t="shared" si="5"/>
        <v>26110.666666666668</v>
      </c>
      <c r="CR10" s="105">
        <f t="shared" si="5"/>
        <v>26110.666666666668</v>
      </c>
      <c r="CS10" s="105">
        <f t="shared" si="5"/>
        <v>26110.666666666668</v>
      </c>
      <c r="CT10" s="105">
        <f t="shared" si="5"/>
        <v>26110.666666666668</v>
      </c>
      <c r="CU10" s="105">
        <f t="shared" si="5"/>
        <v>26110.666666666668</v>
      </c>
      <c r="CV10" s="105">
        <f t="shared" si="5"/>
        <v>26110.666666666668</v>
      </c>
      <c r="CW10" s="105">
        <f t="shared" si="5"/>
        <v>26110.666666666668</v>
      </c>
      <c r="CX10" s="105">
        <f t="shared" si="5"/>
        <v>26110.666666666668</v>
      </c>
      <c r="CY10" s="105">
        <f t="shared" si="5"/>
        <v>26110.666666666668</v>
      </c>
      <c r="CZ10" s="105">
        <f t="shared" si="5"/>
        <v>26110.666666666668</v>
      </c>
      <c r="DA10" s="105">
        <f t="shared" si="5"/>
        <v>26110.666666666668</v>
      </c>
      <c r="DB10" s="105">
        <f t="shared" si="5"/>
        <v>26110.666666666668</v>
      </c>
      <c r="DC10" s="105">
        <f t="shared" si="5"/>
        <v>26110.666666666668</v>
      </c>
      <c r="DD10" s="105">
        <f t="shared" si="5"/>
        <v>26110.666666666668</v>
      </c>
      <c r="DE10" s="105">
        <f t="shared" si="5"/>
        <v>26110.666666666668</v>
      </c>
      <c r="DF10" s="105">
        <f t="shared" si="5"/>
        <v>26110.666666666668</v>
      </c>
      <c r="DG10" s="105">
        <f t="shared" si="5"/>
        <v>26110.666666666668</v>
      </c>
      <c r="DH10" s="105">
        <f t="shared" si="5"/>
        <v>26110.666666666668</v>
      </c>
      <c r="DI10" s="105">
        <f t="shared" si="5"/>
        <v>26110.666666666668</v>
      </c>
      <c r="DJ10" s="105">
        <f t="shared" si="5"/>
        <v>26110.666666666668</v>
      </c>
      <c r="DK10" s="105">
        <f t="shared" si="5"/>
        <v>26110.666666666668</v>
      </c>
      <c r="DL10" s="105">
        <f t="shared" si="5"/>
        <v>26110.666666666668</v>
      </c>
      <c r="DM10" s="105">
        <f t="shared" si="5"/>
        <v>26110.666666666668</v>
      </c>
      <c r="DN10" s="105">
        <f t="shared" si="5"/>
        <v>26110.666666666668</v>
      </c>
      <c r="DO10" s="105">
        <f t="shared" si="5"/>
        <v>26110.666666666668</v>
      </c>
      <c r="DP10" s="105">
        <f t="shared" si="5"/>
        <v>26110.666666666668</v>
      </c>
      <c r="DQ10" s="105">
        <f t="shared" si="5"/>
        <v>26110.666666666668</v>
      </c>
      <c r="DR10" s="105">
        <f t="shared" si="5"/>
        <v>26110.666666666668</v>
      </c>
    </row>
    <row r="11" spans="1:134" x14ac:dyDescent="0.3">
      <c r="A11" s="421"/>
      <c r="B11" s="109" t="s">
        <v>106</v>
      </c>
      <c r="C11" s="104"/>
      <c r="D11" s="104"/>
      <c r="E11" s="104"/>
      <c r="F11" s="104"/>
      <c r="G11" s="104"/>
      <c r="H11" s="104"/>
      <c r="I11" s="104">
        <v>3744</v>
      </c>
      <c r="J11" s="104">
        <v>656</v>
      </c>
      <c r="K11" s="104">
        <v>1096</v>
      </c>
      <c r="L11" s="104">
        <f t="shared" si="6"/>
        <v>1832</v>
      </c>
      <c r="M11" s="104">
        <f t="shared" si="6"/>
        <v>1832</v>
      </c>
      <c r="N11" s="110">
        <f t="shared" si="6"/>
        <v>1832</v>
      </c>
      <c r="O11" s="107">
        <f>AVERAGE($C11:$K11)</f>
        <v>1832</v>
      </c>
      <c r="P11" s="104">
        <f t="shared" si="4"/>
        <v>1832</v>
      </c>
      <c r="Q11" s="104">
        <f t="shared" si="4"/>
        <v>1832</v>
      </c>
      <c r="R11" s="104">
        <f t="shared" si="4"/>
        <v>1832</v>
      </c>
      <c r="S11" s="104">
        <f t="shared" si="4"/>
        <v>1832</v>
      </c>
      <c r="T11" s="104">
        <f t="shared" si="4"/>
        <v>1832</v>
      </c>
      <c r="U11" s="104">
        <f t="shared" si="4"/>
        <v>1832</v>
      </c>
      <c r="V11" s="104">
        <f t="shared" si="4"/>
        <v>1832</v>
      </c>
      <c r="W11" s="104">
        <f t="shared" si="4"/>
        <v>1832</v>
      </c>
      <c r="X11" s="104">
        <f t="shared" si="4"/>
        <v>1832</v>
      </c>
      <c r="Y11" s="104">
        <f t="shared" si="4"/>
        <v>1832</v>
      </c>
      <c r="Z11" s="111">
        <f t="shared" si="4"/>
        <v>1832</v>
      </c>
      <c r="AA11" s="104">
        <f t="shared" si="4"/>
        <v>1832</v>
      </c>
      <c r="AB11" s="104">
        <f t="shared" si="4"/>
        <v>1832</v>
      </c>
      <c r="AC11" s="104">
        <f t="shared" si="4"/>
        <v>1832</v>
      </c>
      <c r="AD11" s="104">
        <f t="shared" si="4"/>
        <v>1832</v>
      </c>
      <c r="AE11" s="104">
        <f t="shared" si="4"/>
        <v>1832</v>
      </c>
      <c r="AF11" s="104">
        <f t="shared" si="4"/>
        <v>1832</v>
      </c>
      <c r="AG11" s="104">
        <f t="shared" si="4"/>
        <v>1832</v>
      </c>
      <c r="AH11" s="104">
        <f t="shared" si="4"/>
        <v>1832</v>
      </c>
      <c r="AI11" s="104">
        <f t="shared" si="4"/>
        <v>1832</v>
      </c>
      <c r="AJ11" s="104">
        <f t="shared" si="4"/>
        <v>1832</v>
      </c>
      <c r="AK11" s="104">
        <f t="shared" si="4"/>
        <v>1832</v>
      </c>
      <c r="AL11" s="104">
        <f t="shared" si="4"/>
        <v>1832</v>
      </c>
      <c r="AM11" s="104">
        <f t="shared" si="4"/>
        <v>1832</v>
      </c>
      <c r="AN11" s="104">
        <f t="shared" si="4"/>
        <v>1832</v>
      </c>
      <c r="AO11" s="104">
        <f t="shared" si="4"/>
        <v>1832</v>
      </c>
      <c r="AP11" s="104">
        <f t="shared" si="4"/>
        <v>1832</v>
      </c>
      <c r="AQ11" s="104">
        <f t="shared" si="4"/>
        <v>1832</v>
      </c>
      <c r="AR11" s="104">
        <f t="shared" si="4"/>
        <v>1832</v>
      </c>
      <c r="AS11" s="104">
        <f t="shared" si="4"/>
        <v>1832</v>
      </c>
      <c r="AT11" s="104">
        <f t="shared" si="4"/>
        <v>1832</v>
      </c>
      <c r="AU11" s="104">
        <f t="shared" si="4"/>
        <v>1832</v>
      </c>
      <c r="AV11" s="104">
        <f t="shared" si="4"/>
        <v>1832</v>
      </c>
      <c r="AW11" s="104">
        <f t="shared" si="4"/>
        <v>1832</v>
      </c>
      <c r="AX11" s="104">
        <f t="shared" si="4"/>
        <v>1832</v>
      </c>
      <c r="AY11" s="104">
        <f t="shared" si="4"/>
        <v>1832</v>
      </c>
      <c r="AZ11" s="104">
        <f t="shared" si="4"/>
        <v>1832</v>
      </c>
      <c r="BA11" s="104">
        <f t="shared" si="4"/>
        <v>1832</v>
      </c>
      <c r="BB11" s="104">
        <f t="shared" si="4"/>
        <v>1832</v>
      </c>
      <c r="BC11" s="104">
        <f t="shared" si="4"/>
        <v>1832</v>
      </c>
      <c r="BD11" s="104">
        <f t="shared" si="4"/>
        <v>1832</v>
      </c>
      <c r="BE11" s="104">
        <f t="shared" si="4"/>
        <v>1832</v>
      </c>
      <c r="BF11" s="104">
        <f t="shared" si="4"/>
        <v>1832</v>
      </c>
      <c r="BG11" s="104">
        <f t="shared" si="4"/>
        <v>1832</v>
      </c>
      <c r="BH11" s="104">
        <f t="shared" si="4"/>
        <v>1832</v>
      </c>
      <c r="BI11" s="104">
        <f t="shared" si="4"/>
        <v>1832</v>
      </c>
      <c r="BJ11" s="104">
        <f t="shared" si="4"/>
        <v>1832</v>
      </c>
      <c r="BK11" s="104">
        <f t="shared" si="4"/>
        <v>1832</v>
      </c>
      <c r="BL11" s="104">
        <f t="shared" si="4"/>
        <v>1832</v>
      </c>
      <c r="BM11" s="104">
        <f t="shared" si="4"/>
        <v>1832</v>
      </c>
      <c r="BN11" s="104">
        <f t="shared" si="4"/>
        <v>1832</v>
      </c>
      <c r="BO11" s="104">
        <f t="shared" si="4"/>
        <v>1832</v>
      </c>
      <c r="BP11" s="104">
        <f t="shared" si="4"/>
        <v>1832</v>
      </c>
      <c r="BQ11" s="104">
        <f t="shared" si="4"/>
        <v>1832</v>
      </c>
      <c r="BR11" s="104">
        <f t="shared" si="4"/>
        <v>1832</v>
      </c>
      <c r="BS11" s="104">
        <f t="shared" si="4"/>
        <v>1832</v>
      </c>
      <c r="BT11" s="104">
        <f t="shared" si="4"/>
        <v>1832</v>
      </c>
      <c r="BU11" s="104">
        <f t="shared" si="4"/>
        <v>1832</v>
      </c>
      <c r="BV11" s="104">
        <f t="shared" si="4"/>
        <v>1832</v>
      </c>
      <c r="BW11" s="104">
        <f t="shared" si="4"/>
        <v>1832</v>
      </c>
      <c r="BX11" s="104">
        <f t="shared" si="4"/>
        <v>1832</v>
      </c>
      <c r="BY11" s="104">
        <f t="shared" si="4"/>
        <v>1832</v>
      </c>
      <c r="BZ11" s="104">
        <f t="shared" si="4"/>
        <v>1832</v>
      </c>
      <c r="CA11" s="104">
        <f t="shared" ref="CA11" si="7">AVERAGE($C11:$K11)</f>
        <v>1832</v>
      </c>
      <c r="CB11" s="104">
        <f t="shared" si="5"/>
        <v>1832</v>
      </c>
      <c r="CC11" s="104">
        <f t="shared" si="5"/>
        <v>1832</v>
      </c>
      <c r="CD11" s="104">
        <f t="shared" si="5"/>
        <v>1832</v>
      </c>
      <c r="CE11" s="104">
        <f t="shared" si="5"/>
        <v>1832</v>
      </c>
      <c r="CF11" s="104">
        <f t="shared" si="5"/>
        <v>1832</v>
      </c>
      <c r="CG11" s="104">
        <f t="shared" si="5"/>
        <v>1832</v>
      </c>
      <c r="CH11" s="104">
        <f t="shared" si="5"/>
        <v>1832</v>
      </c>
      <c r="CI11" s="104">
        <f t="shared" si="5"/>
        <v>1832</v>
      </c>
      <c r="CJ11" s="104">
        <f t="shared" si="5"/>
        <v>1832</v>
      </c>
      <c r="CK11" s="104">
        <f t="shared" si="5"/>
        <v>1832</v>
      </c>
      <c r="CL11" s="104">
        <f t="shared" si="5"/>
        <v>1832</v>
      </c>
      <c r="CM11" s="104">
        <f t="shared" si="5"/>
        <v>1832</v>
      </c>
      <c r="CN11" s="104">
        <f t="shared" si="5"/>
        <v>1832</v>
      </c>
      <c r="CO11" s="104">
        <f t="shared" si="5"/>
        <v>1832</v>
      </c>
      <c r="CP11" s="104">
        <f t="shared" si="5"/>
        <v>1832</v>
      </c>
      <c r="CQ11" s="104">
        <f t="shared" si="5"/>
        <v>1832</v>
      </c>
      <c r="CR11" s="104">
        <f t="shared" si="5"/>
        <v>1832</v>
      </c>
      <c r="CS11" s="104">
        <f t="shared" si="5"/>
        <v>1832</v>
      </c>
      <c r="CT11" s="104">
        <f t="shared" si="5"/>
        <v>1832</v>
      </c>
      <c r="CU11" s="104">
        <f t="shared" si="5"/>
        <v>1832</v>
      </c>
      <c r="CV11" s="104">
        <f t="shared" si="5"/>
        <v>1832</v>
      </c>
      <c r="CW11" s="104">
        <f t="shared" si="5"/>
        <v>1832</v>
      </c>
      <c r="CX11" s="104">
        <f t="shared" si="5"/>
        <v>1832</v>
      </c>
      <c r="CY11" s="104">
        <f t="shared" si="5"/>
        <v>1832</v>
      </c>
      <c r="CZ11" s="104">
        <f t="shared" si="5"/>
        <v>1832</v>
      </c>
      <c r="DA11" s="104">
        <f t="shared" si="5"/>
        <v>1832</v>
      </c>
      <c r="DB11" s="104">
        <f t="shared" si="5"/>
        <v>1832</v>
      </c>
      <c r="DC11" s="104">
        <f t="shared" si="5"/>
        <v>1832</v>
      </c>
      <c r="DD11" s="104">
        <f t="shared" si="5"/>
        <v>1832</v>
      </c>
      <c r="DE11" s="104">
        <f t="shared" si="5"/>
        <v>1832</v>
      </c>
      <c r="DF11" s="104">
        <f t="shared" si="5"/>
        <v>1832</v>
      </c>
      <c r="DG11" s="104">
        <f t="shared" si="5"/>
        <v>1832</v>
      </c>
      <c r="DH11" s="104">
        <f t="shared" si="5"/>
        <v>1832</v>
      </c>
      <c r="DI11" s="104">
        <f t="shared" si="5"/>
        <v>1832</v>
      </c>
      <c r="DJ11" s="104">
        <f t="shared" si="5"/>
        <v>1832</v>
      </c>
      <c r="DK11" s="104">
        <f t="shared" si="5"/>
        <v>1832</v>
      </c>
      <c r="DL11" s="104">
        <f t="shared" si="5"/>
        <v>1832</v>
      </c>
      <c r="DM11" s="104">
        <f t="shared" si="5"/>
        <v>1832</v>
      </c>
      <c r="DN11" s="104">
        <f t="shared" si="5"/>
        <v>1832</v>
      </c>
      <c r="DO11" s="104">
        <f t="shared" si="5"/>
        <v>1832</v>
      </c>
      <c r="DP11" s="104">
        <f t="shared" si="5"/>
        <v>1832</v>
      </c>
      <c r="DQ11" s="104">
        <f t="shared" si="5"/>
        <v>1832</v>
      </c>
      <c r="DR11" s="104">
        <f t="shared" si="5"/>
        <v>1832</v>
      </c>
    </row>
    <row r="12" spans="1:134" x14ac:dyDescent="0.3">
      <c r="A12" s="421"/>
      <c r="B12" s="109" t="s">
        <v>108</v>
      </c>
      <c r="C12" s="104"/>
      <c r="D12" s="104"/>
      <c r="E12" s="104">
        <v>3000</v>
      </c>
      <c r="F12" s="104"/>
      <c r="G12" s="104">
        <v>3000</v>
      </c>
      <c r="H12" s="104"/>
      <c r="I12" s="104">
        <v>3000</v>
      </c>
      <c r="J12" s="104"/>
      <c r="K12" s="104"/>
      <c r="L12" s="104">
        <f t="shared" si="6"/>
        <v>3000</v>
      </c>
      <c r="M12" s="104"/>
      <c r="N12" s="110">
        <f t="shared" si="6"/>
        <v>3000</v>
      </c>
      <c r="O12" s="107"/>
      <c r="P12" s="105">
        <f t="shared" si="6"/>
        <v>3000</v>
      </c>
      <c r="Q12" s="104"/>
      <c r="R12" s="105">
        <f t="shared" si="6"/>
        <v>3000</v>
      </c>
      <c r="S12" s="104"/>
      <c r="T12" s="105">
        <f t="shared" si="6"/>
        <v>3000</v>
      </c>
      <c r="U12" s="104"/>
      <c r="V12" s="105">
        <f t="shared" si="6"/>
        <v>3000</v>
      </c>
      <c r="W12" s="104"/>
      <c r="X12" s="105">
        <f t="shared" si="6"/>
        <v>3000</v>
      </c>
      <c r="Y12" s="104"/>
      <c r="Z12" s="108">
        <f t="shared" si="6"/>
        <v>3000</v>
      </c>
      <c r="AA12" s="104"/>
      <c r="AB12" s="104">
        <f t="shared" ref="AB12:CL12" si="8">AVERAGE($C12:$K12)</f>
        <v>3000</v>
      </c>
      <c r="AC12" s="104"/>
      <c r="AD12" s="105">
        <f t="shared" si="8"/>
        <v>3000</v>
      </c>
      <c r="AE12" s="104"/>
      <c r="AF12" s="105">
        <f t="shared" si="8"/>
        <v>3000</v>
      </c>
      <c r="AG12" s="104"/>
      <c r="AH12" s="105">
        <f t="shared" si="8"/>
        <v>3000</v>
      </c>
      <c r="AI12" s="104"/>
      <c r="AJ12" s="105">
        <f t="shared" si="8"/>
        <v>3000</v>
      </c>
      <c r="AK12" s="104"/>
      <c r="AL12" s="105">
        <f t="shared" si="8"/>
        <v>3000</v>
      </c>
      <c r="AM12" s="104"/>
      <c r="AN12" s="105">
        <f t="shared" si="8"/>
        <v>3000</v>
      </c>
      <c r="AO12" s="104"/>
      <c r="AP12" s="105">
        <f t="shared" si="8"/>
        <v>3000</v>
      </c>
      <c r="AQ12" s="104"/>
      <c r="AR12" s="105">
        <f t="shared" si="8"/>
        <v>3000</v>
      </c>
      <c r="AS12" s="104"/>
      <c r="AT12" s="105">
        <f t="shared" si="8"/>
        <v>3000</v>
      </c>
      <c r="AU12" s="104"/>
      <c r="AV12" s="105">
        <f t="shared" si="8"/>
        <v>3000</v>
      </c>
      <c r="AW12" s="104"/>
      <c r="AX12" s="105">
        <f t="shared" si="8"/>
        <v>3000</v>
      </c>
      <c r="AY12" s="104"/>
      <c r="AZ12" s="105">
        <f t="shared" si="8"/>
        <v>3000</v>
      </c>
      <c r="BA12" s="104"/>
      <c r="BB12" s="105">
        <f t="shared" si="8"/>
        <v>3000</v>
      </c>
      <c r="BC12" s="104"/>
      <c r="BD12" s="105">
        <f t="shared" si="8"/>
        <v>3000</v>
      </c>
      <c r="BE12" s="104"/>
      <c r="BF12" s="105">
        <f t="shared" si="8"/>
        <v>3000</v>
      </c>
      <c r="BG12" s="104"/>
      <c r="BH12" s="105">
        <f t="shared" si="8"/>
        <v>3000</v>
      </c>
      <c r="BI12" s="104"/>
      <c r="BJ12" s="105">
        <f t="shared" si="8"/>
        <v>3000</v>
      </c>
      <c r="BK12" s="104"/>
      <c r="BL12" s="105">
        <f t="shared" si="8"/>
        <v>3000</v>
      </c>
      <c r="BM12" s="104"/>
      <c r="BN12" s="105">
        <f t="shared" si="8"/>
        <v>3000</v>
      </c>
      <c r="BO12" s="104"/>
      <c r="BP12" s="105">
        <f t="shared" si="8"/>
        <v>3000</v>
      </c>
      <c r="BQ12" s="104"/>
      <c r="BR12" s="105">
        <f t="shared" si="8"/>
        <v>3000</v>
      </c>
      <c r="BS12" s="104"/>
      <c r="BT12" s="105">
        <f t="shared" si="8"/>
        <v>3000</v>
      </c>
      <c r="BU12" s="104"/>
      <c r="BV12" s="105">
        <f t="shared" si="8"/>
        <v>3000</v>
      </c>
      <c r="BW12" s="104"/>
      <c r="BX12" s="105">
        <f t="shared" si="8"/>
        <v>3000</v>
      </c>
      <c r="BY12" s="104"/>
      <c r="BZ12" s="105">
        <f t="shared" si="8"/>
        <v>3000</v>
      </c>
      <c r="CA12" s="104"/>
      <c r="CB12" s="105">
        <f t="shared" si="8"/>
        <v>3000</v>
      </c>
      <c r="CC12" s="104"/>
      <c r="CD12" s="105">
        <f t="shared" si="8"/>
        <v>3000</v>
      </c>
      <c r="CE12" s="104"/>
      <c r="CF12" s="105">
        <f t="shared" si="8"/>
        <v>3000</v>
      </c>
      <c r="CG12" s="104"/>
      <c r="CH12" s="105">
        <f t="shared" si="8"/>
        <v>3000</v>
      </c>
      <c r="CI12" s="104"/>
      <c r="CJ12" s="105">
        <f t="shared" si="8"/>
        <v>3000</v>
      </c>
      <c r="CK12" s="104"/>
      <c r="CL12" s="105">
        <f t="shared" si="8"/>
        <v>3000</v>
      </c>
      <c r="CM12" s="104"/>
      <c r="CN12" s="105">
        <f t="shared" si="5"/>
        <v>3000</v>
      </c>
      <c r="CO12" s="104"/>
      <c r="CP12" s="105">
        <f t="shared" si="5"/>
        <v>3000</v>
      </c>
      <c r="CQ12" s="104"/>
      <c r="CR12" s="105">
        <f t="shared" si="5"/>
        <v>3000</v>
      </c>
      <c r="CS12" s="104"/>
      <c r="CT12" s="105">
        <f t="shared" si="5"/>
        <v>3000</v>
      </c>
      <c r="CU12" s="104"/>
      <c r="CV12" s="105">
        <f t="shared" si="5"/>
        <v>3000</v>
      </c>
      <c r="CW12" s="104"/>
      <c r="CX12" s="105">
        <f t="shared" si="5"/>
        <v>3000</v>
      </c>
      <c r="CY12" s="104"/>
      <c r="CZ12" s="105">
        <f t="shared" si="5"/>
        <v>3000</v>
      </c>
      <c r="DA12" s="104"/>
      <c r="DB12" s="105">
        <f t="shared" si="5"/>
        <v>3000</v>
      </c>
      <c r="DC12" s="104"/>
      <c r="DD12" s="105">
        <f t="shared" si="5"/>
        <v>3000</v>
      </c>
      <c r="DE12" s="104"/>
      <c r="DF12" s="105">
        <f t="shared" si="5"/>
        <v>3000</v>
      </c>
      <c r="DG12" s="104"/>
      <c r="DH12" s="105">
        <f t="shared" si="5"/>
        <v>3000</v>
      </c>
      <c r="DI12" s="104"/>
      <c r="DJ12" s="105">
        <f t="shared" si="5"/>
        <v>3000</v>
      </c>
      <c r="DK12" s="104"/>
      <c r="DL12" s="105">
        <f t="shared" si="5"/>
        <v>3000</v>
      </c>
      <c r="DM12" s="104"/>
      <c r="DN12" s="105">
        <f t="shared" si="5"/>
        <v>3000</v>
      </c>
      <c r="DO12" s="104"/>
      <c r="DP12" s="105">
        <f t="shared" si="5"/>
        <v>3000</v>
      </c>
      <c r="DQ12" s="104"/>
      <c r="DR12" s="105">
        <f t="shared" si="5"/>
        <v>3000</v>
      </c>
    </row>
    <row r="13" spans="1:134" x14ac:dyDescent="0.3">
      <c r="A13" s="421"/>
      <c r="B13" s="109" t="s">
        <v>110</v>
      </c>
      <c r="C13" s="104"/>
      <c r="D13" s="105">
        <v>103.8</v>
      </c>
      <c r="E13" s="105"/>
      <c r="F13" s="105"/>
      <c r="G13" s="105"/>
      <c r="H13" s="105"/>
      <c r="I13" s="105"/>
      <c r="J13" s="105">
        <v>107</v>
      </c>
      <c r="K13" s="105">
        <v>40</v>
      </c>
      <c r="L13" s="105">
        <f t="shared" si="6"/>
        <v>83.600000000000009</v>
      </c>
      <c r="M13" s="105">
        <f t="shared" si="6"/>
        <v>83.600000000000009</v>
      </c>
      <c r="N13" s="106">
        <f t="shared" si="6"/>
        <v>83.600000000000009</v>
      </c>
      <c r="O13" s="107">
        <f>N13*(1+INPUT!$J$21)</f>
        <v>84.137884917196288</v>
      </c>
      <c r="P13" s="107">
        <f>O13*(1+INPUT!$J$21)</f>
        <v>84.679230602145537</v>
      </c>
      <c r="Q13" s="107">
        <f>P13*(1+INPUT!$J$21)</f>
        <v>85.224059321531669</v>
      </c>
      <c r="R13" s="107">
        <f>Q13*(1+INPUT!$J$21)</f>
        <v>85.772393485303127</v>
      </c>
      <c r="S13" s="107">
        <f>R13*(1+INPUT!$J$21)</f>
        <v>86.324255647594626</v>
      </c>
      <c r="T13" s="107">
        <f>S13*(1+INPUT!$J$21)</f>
        <v>86.879668507654884</v>
      </c>
      <c r="U13" s="107">
        <f>T13*(1+INPUT!$J$21)</f>
        <v>87.438654910780258</v>
      </c>
      <c r="V13" s="107">
        <f>U13*(1+INPUT!$J$21)</f>
        <v>88.001237849254423</v>
      </c>
      <c r="W13" s="107">
        <f>V13*(1+INPUT!$J$21)</f>
        <v>88.567440463294105</v>
      </c>
      <c r="X13" s="107">
        <f>W13*(1+INPUT!$J$21)</f>
        <v>89.137286042000881</v>
      </c>
      <c r="Y13" s="107">
        <f>X13*(1+INPUT!$J$21)</f>
        <v>89.710798024319104</v>
      </c>
      <c r="Z13" s="114">
        <f>Y13*(1+INPUT!$J$21)</f>
        <v>90.288000000000011</v>
      </c>
      <c r="AA13" s="104">
        <f>Z13*(1+INPUT!$J$21)</f>
        <v>90.868915710571997</v>
      </c>
      <c r="AB13" s="107">
        <f>AA13*(1+INPUT!$J$21)</f>
        <v>91.453569050317185</v>
      </c>
      <c r="AC13" s="107">
        <f>AB13*(1+INPUT!$J$21)</f>
        <v>92.041984067254205</v>
      </c>
      <c r="AD13" s="107">
        <f>AC13*(1+INPUT!$J$21)</f>
        <v>92.634184964127371</v>
      </c>
      <c r="AE13" s="107">
        <f>AD13*(1+INPUT!$J$21)</f>
        <v>93.230196099402193</v>
      </c>
      <c r="AF13" s="107">
        <f>AE13*(1+INPUT!$J$21)</f>
        <v>93.830041988267268</v>
      </c>
      <c r="AG13" s="107">
        <f>AF13*(1+INPUT!$J$21)</f>
        <v>94.433747303642662</v>
      </c>
      <c r="AH13" s="107">
        <f>AG13*(1+INPUT!$J$21)</f>
        <v>95.041336877194752</v>
      </c>
      <c r="AI13" s="107">
        <f>AH13*(1+INPUT!$J$21)</f>
        <v>95.652835700357599</v>
      </c>
      <c r="AJ13" s="107">
        <f>AI13*(1+INPUT!$J$21)</f>
        <v>96.268268925360914</v>
      </c>
      <c r="AK13" s="107">
        <f>AJ13*(1+INPUT!$J$21)</f>
        <v>96.887661866264594</v>
      </c>
      <c r="AL13" s="107">
        <f>AK13*(1+INPUT!$J$21)</f>
        <v>97.511039999999966</v>
      </c>
      <c r="AM13" s="107">
        <f>AL13*(1+INPUT!$J$21)</f>
        <v>98.13842896741771</v>
      </c>
      <c r="AN13" s="107">
        <f>AM13*(1+INPUT!$J$21)</f>
        <v>98.769854574342503</v>
      </c>
      <c r="AO13" s="107">
        <f>AN13*(1+INPUT!$J$21)</f>
        <v>99.405342792634485</v>
      </c>
      <c r="AP13" s="107">
        <f>AO13*(1+INPUT!$J$21)</f>
        <v>100.0449197612575</v>
      </c>
      <c r="AQ13" s="107">
        <f>AP13*(1+INPUT!$J$21)</f>
        <v>100.6886117873543</v>
      </c>
      <c r="AR13" s="107">
        <f>AQ13*(1+INPUT!$J$21)</f>
        <v>101.33644534732859</v>
      </c>
      <c r="AS13" s="107">
        <f>AR13*(1+INPUT!$J$21)</f>
        <v>101.98844708793402</v>
      </c>
      <c r="AT13" s="107">
        <f>AS13*(1+INPUT!$J$21)</f>
        <v>102.64464382737027</v>
      </c>
      <c r="AU13" s="107">
        <f>AT13*(1+INPUT!$J$21)</f>
        <v>103.30506255638615</v>
      </c>
      <c r="AV13" s="107">
        <f>AU13*(1+INPUT!$J$21)</f>
        <v>103.96973043938972</v>
      </c>
      <c r="AW13" s="107">
        <f>AV13*(1+INPUT!$J$21)</f>
        <v>104.63867481556569</v>
      </c>
      <c r="AX13" s="107">
        <f>AW13*(1+INPUT!$J$21)</f>
        <v>105.3119231999999</v>
      </c>
      <c r="AY13" s="107">
        <f>AX13*(1+INPUT!$J$21)</f>
        <v>105.98950328481106</v>
      </c>
      <c r="AZ13" s="107">
        <f>AY13*(1+INPUT!$J$21)</f>
        <v>106.67144294028985</v>
      </c>
      <c r="BA13" s="107">
        <f>AZ13*(1+INPUT!$J$21)</f>
        <v>107.35777021604518</v>
      </c>
      <c r="BB13" s="107">
        <f>BA13*(1+INPUT!$J$21)</f>
        <v>108.04851334215805</v>
      </c>
      <c r="BC13" s="107">
        <f>BB13*(1+INPUT!$J$21)</f>
        <v>108.7437007303426</v>
      </c>
      <c r="BD13" s="107">
        <f>BC13*(1+INPUT!$J$21)</f>
        <v>109.44336097511483</v>
      </c>
      <c r="BE13" s="107">
        <f>BD13*(1+INPUT!$J$21)</f>
        <v>110.14752285496868</v>
      </c>
      <c r="BF13" s="107">
        <f>BE13*(1+INPUT!$J$21)</f>
        <v>110.85621533355985</v>
      </c>
      <c r="BG13" s="107">
        <f>BF13*(1+INPUT!$J$21)</f>
        <v>111.569467560897</v>
      </c>
      <c r="BH13" s="107">
        <f>BG13*(1+INPUT!$J$21)</f>
        <v>112.28730887454086</v>
      </c>
      <c r="BI13" s="107">
        <f>BH13*(1+INPUT!$J$21)</f>
        <v>113.0097688008109</v>
      </c>
      <c r="BJ13" s="107">
        <f>BI13*(1+INPUT!$J$21)</f>
        <v>113.73687705599984</v>
      </c>
      <c r="BK13" s="107">
        <f>BJ13*(1+INPUT!$J$21)</f>
        <v>114.46866354759591</v>
      </c>
      <c r="BL13" s="107">
        <f>BK13*(1+INPUT!$J$21)</f>
        <v>115.20515837551299</v>
      </c>
      <c r="BM13" s="107">
        <f>BL13*(1+INPUT!$J$21)</f>
        <v>115.94639183332876</v>
      </c>
      <c r="BN13" s="107">
        <f>BM13*(1+INPUT!$J$21)</f>
        <v>116.69239440953065</v>
      </c>
      <c r="BO13" s="107">
        <f>BN13*(1+INPUT!$J$21)</f>
        <v>117.44319678876997</v>
      </c>
      <c r="BP13" s="107">
        <f>BO13*(1+INPUT!$J$21)</f>
        <v>118.19882985312397</v>
      </c>
      <c r="BQ13" s="107">
        <f>BP13*(1+INPUT!$J$21)</f>
        <v>118.95932468336613</v>
      </c>
      <c r="BR13" s="107">
        <f>BQ13*(1+INPUT!$J$21)</f>
        <v>119.72471256024458</v>
      </c>
      <c r="BS13" s="107">
        <f>BR13*(1+INPUT!$J$21)</f>
        <v>120.49502496576871</v>
      </c>
      <c r="BT13" s="107">
        <f>BS13*(1+INPUT!$J$21)</f>
        <v>121.27029358450407</v>
      </c>
      <c r="BU13" s="107">
        <f>BT13*(1+INPUT!$J$21)</f>
        <v>122.05055030487573</v>
      </c>
      <c r="BV13" s="107">
        <f>BU13*(1+INPUT!$J$21)</f>
        <v>122.83582722047979</v>
      </c>
      <c r="BW13" s="107">
        <f>BV13*(1+INPUT!$J$21)</f>
        <v>123.62615663140353</v>
      </c>
      <c r="BX13" s="107">
        <f>BW13*(1+INPUT!$J$21)</f>
        <v>124.42157104555399</v>
      </c>
      <c r="BY13" s="107">
        <f>BX13*(1+INPUT!$J$21)</f>
        <v>125.22210317999502</v>
      </c>
      <c r="BZ13" s="107">
        <f>BY13*(1+INPUT!$J$21)</f>
        <v>126.02778596229307</v>
      </c>
      <c r="CA13" s="107">
        <f>BZ13*(1+INPUT!$J$21)</f>
        <v>126.83865253187153</v>
      </c>
      <c r="CB13" s="107">
        <f>CA13*(1+INPUT!$J$21)</f>
        <v>127.65473624137385</v>
      </c>
      <c r="CC13" s="107">
        <f>CB13*(1+INPUT!$J$21)</f>
        <v>128.47607065803541</v>
      </c>
      <c r="CD13" s="107">
        <f>CC13*(1+INPUT!$J$21)</f>
        <v>129.30268956506413</v>
      </c>
      <c r="CE13" s="107">
        <f>CD13*(1+INPUT!$J$21)</f>
        <v>130.13462696303017</v>
      </c>
      <c r="CF13" s="107">
        <f>CE13*(1+INPUT!$J$21)</f>
        <v>130.97191707126439</v>
      </c>
      <c r="CG13" s="107">
        <f>CF13*(1+INPUT!$J$21)</f>
        <v>131.81459432926576</v>
      </c>
      <c r="CH13" s="107">
        <f>CG13*(1+INPUT!$J$21)</f>
        <v>132.66269339811814</v>
      </c>
      <c r="CI13" s="107">
        <f>CH13*(1+INPUT!$J$21)</f>
        <v>133.51624916191579</v>
      </c>
      <c r="CJ13" s="107">
        <f>CI13*(1+INPUT!$J$21)</f>
        <v>134.37529672919828</v>
      </c>
      <c r="CK13" s="107">
        <f>CJ13*(1+INPUT!$J$21)</f>
        <v>135.23987143439459</v>
      </c>
      <c r="CL13" s="107">
        <f>CK13*(1+INPUT!$J$21)</f>
        <v>136.11000883927647</v>
      </c>
      <c r="CM13" s="107">
        <f>CL13*(1+INPUT!$J$21)</f>
        <v>136.98574473442122</v>
      </c>
      <c r="CN13" s="107">
        <f>CM13*(1+INPUT!$J$21)</f>
        <v>137.86711514068372</v>
      </c>
      <c r="CO13" s="107">
        <f>CN13*(1+INPUT!$J$21)</f>
        <v>138.75415631067818</v>
      </c>
      <c r="CP13" s="107">
        <f>CO13*(1+INPUT!$J$21)</f>
        <v>139.6469047302692</v>
      </c>
      <c r="CQ13" s="107">
        <f>CP13*(1+INPUT!$J$21)</f>
        <v>140.54539712007252</v>
      </c>
      <c r="CR13" s="107">
        <f>CQ13*(1+INPUT!$J$21)</f>
        <v>141.44967043696545</v>
      </c>
      <c r="CS13" s="107">
        <f>CR13*(1+INPUT!$J$21)</f>
        <v>142.35976187560695</v>
      </c>
      <c r="CT13" s="107">
        <f>CS13*(1+INPUT!$J$21)</f>
        <v>143.27570886996753</v>
      </c>
      <c r="CU13" s="107">
        <f>CT13*(1+INPUT!$J$21)</f>
        <v>144.19754909486898</v>
      </c>
      <c r="CV13" s="107">
        <f>CU13*(1+INPUT!$J$21)</f>
        <v>145.12532046753407</v>
      </c>
      <c r="CW13" s="107">
        <f>CV13*(1+INPUT!$J$21)</f>
        <v>146.05906114914609</v>
      </c>
      <c r="CX13" s="107">
        <f>CW13*(1+INPUT!$J$21)</f>
        <v>146.99880954641853</v>
      </c>
      <c r="CY13" s="107">
        <f>CX13*(1+INPUT!$J$21)</f>
        <v>147.94460431317484</v>
      </c>
      <c r="CZ13" s="107">
        <f>CY13*(1+INPUT!$J$21)</f>
        <v>148.89648435193834</v>
      </c>
      <c r="DA13" s="107">
        <f>CZ13*(1+INPUT!$J$21)</f>
        <v>149.85448881553236</v>
      </c>
      <c r="DB13" s="107">
        <f>DA13*(1+INPUT!$J$21)</f>
        <v>150.81865710869067</v>
      </c>
      <c r="DC13" s="107">
        <f>DB13*(1+INPUT!$J$21)</f>
        <v>151.78902888967826</v>
      </c>
      <c r="DD13" s="107">
        <f>DC13*(1+INPUT!$J$21)</f>
        <v>152.76564407192262</v>
      </c>
      <c r="DE13" s="107">
        <f>DD13*(1+INPUT!$J$21)</f>
        <v>153.74854282565545</v>
      </c>
      <c r="DF13" s="107">
        <f>DE13*(1+INPUT!$J$21)</f>
        <v>154.73776557956486</v>
      </c>
      <c r="DG13" s="107">
        <f>DF13*(1+INPUT!$J$21)</f>
        <v>155.73335302245843</v>
      </c>
      <c r="DH13" s="107">
        <f>DG13*(1+INPUT!$J$21)</f>
        <v>156.73534610493672</v>
      </c>
      <c r="DI13" s="107">
        <f>DH13*(1+INPUT!$J$21)</f>
        <v>157.7437860410777</v>
      </c>
      <c r="DJ13" s="107">
        <f>DI13*(1+INPUT!$J$21)</f>
        <v>158.75871431013192</v>
      </c>
      <c r="DK13" s="107">
        <f>DJ13*(1+INPUT!$J$21)</f>
        <v>159.78017265822874</v>
      </c>
      <c r="DL13" s="107">
        <f>DK13*(1+INPUT!$J$21)</f>
        <v>160.80820310009332</v>
      </c>
      <c r="DM13" s="107">
        <f>DL13*(1+INPUT!$J$21)</f>
        <v>161.84284792077486</v>
      </c>
      <c r="DN13" s="107">
        <f>DM13*(1+INPUT!$J$21)</f>
        <v>162.88414967738584</v>
      </c>
      <c r="DO13" s="107">
        <f>DN13*(1+INPUT!$J$21)</f>
        <v>163.93215120085245</v>
      </c>
      <c r="DP13" s="107">
        <f>DO13*(1+INPUT!$J$21)</f>
        <v>164.98689559767635</v>
      </c>
      <c r="DQ13" s="107">
        <f>DP13*(1+INPUT!$J$21)</f>
        <v>166.04842625170778</v>
      </c>
      <c r="DR13" s="107">
        <f>DQ13*(1+INPUT!$J$21)</f>
        <v>167.11678682592995</v>
      </c>
    </row>
    <row r="14" spans="1:134" x14ac:dyDescent="0.3">
      <c r="A14" s="421"/>
      <c r="B14" s="109" t="s">
        <v>112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10"/>
      <c r="O14" s="107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11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BL14" s="104"/>
      <c r="BM14" s="104"/>
      <c r="BN14" s="104"/>
      <c r="BO14" s="104"/>
      <c r="BP14" s="104"/>
      <c r="BQ14" s="104"/>
      <c r="BR14" s="104"/>
      <c r="BS14" s="104"/>
      <c r="BT14" s="104"/>
      <c r="BU14" s="104"/>
      <c r="BV14" s="104"/>
      <c r="BW14" s="104"/>
      <c r="BX14" s="104"/>
      <c r="BY14" s="104"/>
      <c r="BZ14" s="104"/>
      <c r="CA14" s="104"/>
      <c r="CB14" s="104"/>
      <c r="CC14" s="104"/>
      <c r="CD14" s="104"/>
      <c r="CE14" s="104"/>
      <c r="CF14" s="104"/>
      <c r="CG14" s="104"/>
      <c r="CH14" s="104"/>
      <c r="CI14" s="104"/>
      <c r="CJ14" s="104"/>
      <c r="CK14" s="104"/>
      <c r="CL14" s="104"/>
      <c r="CM14" s="104"/>
      <c r="CN14" s="104"/>
      <c r="CO14" s="104"/>
      <c r="CP14" s="104"/>
      <c r="CQ14" s="104"/>
      <c r="CR14" s="104"/>
      <c r="CS14" s="104"/>
      <c r="CT14" s="104"/>
      <c r="CU14" s="104"/>
      <c r="CV14" s="104"/>
      <c r="CW14" s="104"/>
      <c r="CX14" s="104"/>
      <c r="CY14" s="104"/>
      <c r="CZ14" s="104"/>
      <c r="DA14" s="104"/>
      <c r="DB14" s="104"/>
      <c r="DC14" s="104"/>
      <c r="DD14" s="104"/>
      <c r="DE14" s="104"/>
      <c r="DF14" s="104"/>
      <c r="DG14" s="104"/>
      <c r="DH14" s="104"/>
      <c r="DI14" s="104"/>
      <c r="DJ14" s="104"/>
      <c r="DK14" s="104"/>
      <c r="DL14" s="104"/>
      <c r="DM14" s="104"/>
      <c r="DN14" s="104"/>
      <c r="DO14" s="104"/>
      <c r="DP14" s="104"/>
      <c r="DQ14" s="104"/>
      <c r="DR14" s="104"/>
    </row>
    <row r="15" spans="1:134" ht="15" thickBot="1" x14ac:dyDescent="0.35">
      <c r="A15" s="422"/>
      <c r="B15" s="117" t="s">
        <v>113</v>
      </c>
      <c r="C15" s="104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6"/>
      <c r="O15" s="118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20">
        <f>INPUT!P8</f>
        <v>1532.6731182663316</v>
      </c>
      <c r="AN15" s="120">
        <f>AM15*(1+INPUT!$J$22)</f>
        <v>1542.4413802032573</v>
      </c>
      <c r="AO15" s="120">
        <f>AN15*(1+INPUT!$J$22)</f>
        <v>1552.2718986906054</v>
      </c>
      <c r="AP15" s="120">
        <f>AO15*(1+INPUT!$J$22)</f>
        <v>1562.1650705111501</v>
      </c>
      <c r="AQ15" s="120">
        <f>AP15*(1+INPUT!$J$22)</f>
        <v>1572.1212949765011</v>
      </c>
      <c r="AR15" s="120">
        <f>AQ15*(1+INPUT!$J$22)</f>
        <v>1582.1409739432204</v>
      </c>
      <c r="AS15" s="120">
        <f>AR15*(1+INPUT!$J$22)</f>
        <v>1592.224511829043</v>
      </c>
      <c r="AT15" s="120">
        <f>AS15*(1+INPUT!$J$22)</f>
        <v>1602.372315629199</v>
      </c>
      <c r="AU15" s="120">
        <f>AT15*(1+INPUT!$J$22)</f>
        <v>1612.5847949328415</v>
      </c>
      <c r="AV15" s="120">
        <f>AU15*(1+INPUT!$J$22)</f>
        <v>1622.8623619395792</v>
      </c>
      <c r="AW15" s="120">
        <f>AV15*(1+INPUT!$J$22)</f>
        <v>1633.2054314761124</v>
      </c>
      <c r="AX15" s="120">
        <f>AW15*(1+INPUT!$J$22)</f>
        <v>1643.6144210129773</v>
      </c>
      <c r="AY15" s="120">
        <f>AX15*(1+INPUT!$J$22)</f>
        <v>1654.0897506813963</v>
      </c>
      <c r="AZ15" s="120">
        <f>AY15*(1+INPUT!$J$22)</f>
        <v>1664.6318432902342</v>
      </c>
      <c r="BA15" s="120">
        <f>AZ15*(1+INPUT!$J$22)</f>
        <v>1675.2411243430654</v>
      </c>
      <c r="BB15" s="120">
        <f>BA15*(1+INPUT!$J$22)</f>
        <v>1685.9180220553469</v>
      </c>
      <c r="BC15" s="120">
        <f>BB15*(1+INPUT!$J$22)</f>
        <v>1696.6629673717027</v>
      </c>
      <c r="BD15" s="120">
        <f>BC15*(1+INPUT!$J$22)</f>
        <v>1707.4763939833181</v>
      </c>
      <c r="BE15" s="120">
        <f>BD15*(1+INPUT!$J$22)</f>
        <v>1718.3587383454433</v>
      </c>
      <c r="BF15" s="120">
        <f>BE15*(1+INPUT!$J$22)</f>
        <v>1729.3104396950109</v>
      </c>
      <c r="BG15" s="120">
        <f>BF15*(1+INPUT!$J$22)</f>
        <v>1740.3319400683642</v>
      </c>
      <c r="BH15" s="120">
        <f>BG15*(1+INPUT!$J$22)</f>
        <v>1751.4236843190988</v>
      </c>
      <c r="BI15" s="120">
        <f>BH15*(1+INPUT!$J$22)</f>
        <v>1762.5861201360176</v>
      </c>
      <c r="BJ15" s="120">
        <f>BI15*(1+INPUT!$J$22)</f>
        <v>1773.8196980612008</v>
      </c>
      <c r="BK15" s="120">
        <f>BJ15*(1+INPUT!$J$22)</f>
        <v>1785.1248715081911</v>
      </c>
      <c r="BL15" s="120">
        <f>BK15*(1+INPUT!$J$22)</f>
        <v>1796.5020967802943</v>
      </c>
      <c r="BM15" s="120">
        <f>BL15*(1+INPUT!$J$22)</f>
        <v>1807.9518330889969</v>
      </c>
      <c r="BN15" s="120">
        <f>BM15*(1+INPUT!$J$22)</f>
        <v>1819.4745425725005</v>
      </c>
      <c r="BO15" s="120">
        <f>BN15*(1+INPUT!$J$22)</f>
        <v>1831.0706903143753</v>
      </c>
      <c r="BP15" s="120">
        <f>BO15*(1+INPUT!$J$22)</f>
        <v>1842.740744362332</v>
      </c>
      <c r="BQ15" s="120">
        <f>BP15*(1+INPUT!$J$22)</f>
        <v>1854.4851757471126</v>
      </c>
      <c r="BR15" s="120">
        <f>BQ15*(1+INPUT!$J$22)</f>
        <v>1866.3044585015034</v>
      </c>
      <c r="BS15" s="120">
        <f>BR15*(1+INPUT!$J$22)</f>
        <v>1878.1990696794671</v>
      </c>
      <c r="BT15" s="120">
        <f>BS15*(1+INPUT!$J$22)</f>
        <v>1890.1694893753981</v>
      </c>
      <c r="BU15" s="120">
        <f>BT15*(1+INPUT!$J$22)</f>
        <v>1902.2162007435006</v>
      </c>
      <c r="BV15" s="120">
        <f>BU15*(1+INPUT!$J$22)</f>
        <v>1914.3396900172895</v>
      </c>
      <c r="BW15" s="120">
        <f>BV15*(1+INPUT!$J$22)</f>
        <v>1926.5404465292156</v>
      </c>
      <c r="BX15" s="120">
        <f>BW15*(1+INPUT!$J$22)</f>
        <v>1938.8189627304173</v>
      </c>
      <c r="BY15" s="120">
        <f>BX15*(1+INPUT!$J$22)</f>
        <v>1951.1757342105957</v>
      </c>
      <c r="BZ15" s="120">
        <f>BY15*(1+INPUT!$J$22)</f>
        <v>1963.6112597180188</v>
      </c>
      <c r="CA15" s="120">
        <f>BZ15*(1+INPUT!$J$22)</f>
        <v>1976.1260411796516</v>
      </c>
      <c r="CB15" s="120">
        <f>CA15*(1+INPUT!$J$22)</f>
        <v>1988.7205837214153</v>
      </c>
      <c r="CC15" s="120">
        <f>CB15*(1+INPUT!$J$22)</f>
        <v>2001.3953956885755</v>
      </c>
      <c r="CD15" s="120">
        <f>CC15*(1+INPUT!$J$22)</f>
        <v>2014.1509886662595</v>
      </c>
      <c r="CE15" s="120">
        <f>CD15*(1+INPUT!$J$22)</f>
        <v>2026.9878775001062</v>
      </c>
      <c r="CF15" s="120">
        <f>CE15*(1+INPUT!$J$22)</f>
        <v>2039.9065803170454</v>
      </c>
      <c r="CG15" s="120">
        <f>CF15*(1+INPUT!$J$22)</f>
        <v>2052.9076185462113</v>
      </c>
      <c r="CH15" s="120">
        <f>CG15*(1+INPUT!$J$22)</f>
        <v>2065.9915169399883</v>
      </c>
      <c r="CI15" s="120">
        <f>CH15*(1+INPUT!$J$22)</f>
        <v>2079.1588035951913</v>
      </c>
      <c r="CJ15" s="120">
        <f>CI15*(1+INPUT!$J$22)</f>
        <v>2092.410009974381</v>
      </c>
      <c r="CK15" s="120">
        <f>CJ15*(1+INPUT!$J$22)</f>
        <v>2105.7456709273147</v>
      </c>
      <c r="CL15" s="120">
        <f>CK15*(1+INPUT!$J$22)</f>
        <v>2119.1663247125343</v>
      </c>
      <c r="CM15" s="120">
        <f>CL15*(1+INPUT!$J$22)</f>
        <v>2132.6725130190921</v>
      </c>
      <c r="CN15" s="120">
        <f>CM15*(1+INPUT!$J$22)</f>
        <v>2146.2647809884138</v>
      </c>
      <c r="CO15" s="120">
        <f>CN15*(1+INPUT!$J$22)</f>
        <v>2159.9436772363028</v>
      </c>
      <c r="CP15" s="120">
        <f>CO15*(1+INPUT!$J$22)</f>
        <v>2173.7097538750818</v>
      </c>
      <c r="CQ15" s="120">
        <f>CP15*(1+INPUT!$J$22)</f>
        <v>2187.5635665358795</v>
      </c>
      <c r="CR15" s="120">
        <f>CQ15*(1+INPUT!$J$22)</f>
        <v>2201.5056743910554</v>
      </c>
      <c r="CS15" s="120">
        <f>CR15*(1+INPUT!$J$22)</f>
        <v>2215.5366401767706</v>
      </c>
      <c r="CT15" s="120">
        <f>CS15*(1+INPUT!$J$22)</f>
        <v>2229.6570302157002</v>
      </c>
      <c r="CU15" s="120">
        <f>CT15*(1+INPUT!$J$22)</f>
        <v>2243.8674144398919</v>
      </c>
      <c r="CV15" s="120">
        <f>CU15*(1+INPUT!$J$22)</f>
        <v>2258.1683664137704</v>
      </c>
      <c r="CW15" s="120">
        <f>CV15*(1+INPUT!$J$22)</f>
        <v>2272.5604633572862</v>
      </c>
      <c r="CX15" s="120">
        <f>CW15*(1+INPUT!$J$22)</f>
        <v>2287.0442861692145</v>
      </c>
      <c r="CY15" s="120">
        <f>CX15*(1+INPUT!$J$22)</f>
        <v>2301.6204194506022</v>
      </c>
      <c r="CZ15" s="120">
        <f>CY15*(1+INPUT!$J$22)</f>
        <v>2316.2894515283629</v>
      </c>
      <c r="DA15" s="120">
        <f>CZ15*(1+INPUT!$J$22)</f>
        <v>2331.0519744790236</v>
      </c>
      <c r="DB15" s="120">
        <f>DA15*(1+INPUT!$J$22)</f>
        <v>2345.9085841526216</v>
      </c>
      <c r="DC15" s="120">
        <f>DB15*(1+INPUT!$J$22)</f>
        <v>2360.8598801967555</v>
      </c>
      <c r="DD15" s="120">
        <f>DC15*(1+INPUT!$J$22)</f>
        <v>2375.9064660807871</v>
      </c>
      <c r="DE15" s="120">
        <f>DD15*(1+INPUT!$J$22)</f>
        <v>2391.0489491202006</v>
      </c>
      <c r="DF15" s="120">
        <f>DE15*(1+INPUT!$J$22)</f>
        <v>2406.2879405011136</v>
      </c>
      <c r="DG15" s="120">
        <f>DF15*(1+INPUT!$J$22)</f>
        <v>2421.6240553049461</v>
      </c>
      <c r="DH15" s="120">
        <f>DG15*(1+INPUT!$J$22)</f>
        <v>2437.0579125332483</v>
      </c>
      <c r="DI15" s="120">
        <f>DH15*(1+INPUT!$J$22)</f>
        <v>2452.5901351326829</v>
      </c>
      <c r="DJ15" s="120">
        <f>DI15*(1+INPUT!$J$22)</f>
        <v>2468.2213500201701</v>
      </c>
      <c r="DK15" s="120">
        <f>DJ15*(1+INPUT!$J$22)</f>
        <v>2483.952188108191</v>
      </c>
      <c r="DL15" s="120">
        <f>DK15*(1+INPUT!$J$22)</f>
        <v>2499.7832843302522</v>
      </c>
      <c r="DM15" s="120">
        <f>DL15*(1+INPUT!$J$22)</f>
        <v>2515.7152776665139</v>
      </c>
      <c r="DN15" s="120">
        <f>DM15*(1+INPUT!$J$22)</f>
        <v>2531.7488111695802</v>
      </c>
      <c r="DO15" s="120">
        <f>DN15*(1+INPUT!$J$22)</f>
        <v>2547.8845319904549</v>
      </c>
      <c r="DP15" s="120">
        <f>DO15*(1+INPUT!$J$22)</f>
        <v>2564.123091404661</v>
      </c>
      <c r="DQ15" s="120">
        <f>DP15*(1+INPUT!$J$22)</f>
        <v>2580.4651448385284</v>
      </c>
      <c r="DR15" s="105">
        <f>DQ15*(1+INPUT!$J$22)</f>
        <v>2596.9113518956483</v>
      </c>
      <c r="DS15" s="121"/>
      <c r="DT15" s="121"/>
      <c r="DU15" s="121"/>
      <c r="DV15" s="121"/>
      <c r="DW15" s="121"/>
      <c r="DX15" s="121"/>
      <c r="DY15" s="121"/>
      <c r="DZ15" s="121"/>
      <c r="EA15" s="121"/>
      <c r="EB15" s="121"/>
      <c r="EC15" s="121"/>
      <c r="ED15" s="121"/>
    </row>
    <row r="16" spans="1:134" ht="15" thickBot="1" x14ac:dyDescent="0.35">
      <c r="B16" s="85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96"/>
      <c r="BL16" s="96"/>
      <c r="BM16" s="96"/>
      <c r="BN16" s="96"/>
      <c r="BO16" s="96"/>
      <c r="BP16" s="96"/>
      <c r="BQ16" s="96"/>
    </row>
    <row r="17" spans="1:122" x14ac:dyDescent="0.3">
      <c r="A17" s="423" t="s">
        <v>129</v>
      </c>
      <c r="B17" s="123" t="s">
        <v>130</v>
      </c>
      <c r="C17" s="142">
        <f>C5*INPUT!$E$18+'Costi operativi'!C6*INPUT!$E$19</f>
        <v>9167.6200000000008</v>
      </c>
      <c r="D17" s="142">
        <f>D5*INPUT!$E$18+'Costi operativi'!D6*INPUT!$E$19</f>
        <v>15186.559999999998</v>
      </c>
      <c r="E17" s="142">
        <f>E5*INPUT!$E$18+'Costi operativi'!E6*INPUT!$E$19</f>
        <v>17586.240000000002</v>
      </c>
      <c r="F17" s="142">
        <f>F5*INPUT!$E$18+'Costi operativi'!F6*INPUT!$E$19</f>
        <v>23584.16</v>
      </c>
      <c r="G17" s="142">
        <f>G5*INPUT!$E$18+'Costi operativi'!G6*INPUT!$E$19</f>
        <v>23255.3</v>
      </c>
      <c r="H17" s="142">
        <f>H5*INPUT!$E$18+'Costi operativi'!H6*INPUT!$E$19</f>
        <v>23781.82</v>
      </c>
      <c r="I17" s="142">
        <f>I5*INPUT!$E$18+'Costi operativi'!I6*INPUT!$E$19</f>
        <v>23752.639999999999</v>
      </c>
      <c r="J17" s="142">
        <f>J5*INPUT!$E$18+'Costi operativi'!J6*INPUT!$E$19</f>
        <v>7448.9199999999992</v>
      </c>
      <c r="K17" s="142">
        <f>K5*INPUT!$E$18+'Costi operativi'!K6*INPUT!$E$19</f>
        <v>31405.679999999997</v>
      </c>
      <c r="L17" s="142">
        <f>L5*INPUT!$E$18+'Costi operativi'!L6*INPUT!$E$19</f>
        <v>33220.399999999994</v>
      </c>
      <c r="M17" s="142">
        <f>M5*INPUT!$E$18+'Costi operativi'!M6*INPUT!$E$19</f>
        <v>33220.399999999994</v>
      </c>
      <c r="N17" s="142">
        <f>N5*INPUT!$E$18+'Costi operativi'!N6*INPUT!$E$19</f>
        <v>33220.399999999994</v>
      </c>
      <c r="O17" s="142">
        <f>O5*(INPUT!$E$18*(1+INPUT!$C$38))+'Costi operativi'!O6*(INPUT!$E$19*(1+INPUT!$C$38))</f>
        <v>35159.569341439579</v>
      </c>
      <c r="P17" s="142">
        <f>P5*(INPUT!$E$18*(1+INPUT!$C$38))+'Costi operativi'!P6*(INPUT!$E$19*(1+INPUT!$C$38))</f>
        <v>35439.936684787994</v>
      </c>
      <c r="Q17" s="142">
        <f>Q5*(INPUT!$E$18*(1+INPUT!$C$38))+'Costi operativi'!Q6*(INPUT!$E$19*(1+INPUT!$C$38))</f>
        <v>35722.539716703948</v>
      </c>
      <c r="R17" s="142">
        <f>R5*(INPUT!$E$18*(1+INPUT!$C$38))+'Costi operativi'!R6*(INPUT!$E$19*(1+INPUT!$C$38))</f>
        <v>36007.396264882038</v>
      </c>
      <c r="S17" s="142">
        <f>S5*(INPUT!$E$18*(1+INPUT!$C$38))+'Costi operativi'!S6*(INPUT!$E$19*(1+INPUT!$C$38))</f>
        <v>36294.524299177392</v>
      </c>
      <c r="T17" s="142">
        <f>T5*(INPUT!$E$18*(1+INPUT!$C$38))+'Costi operativi'!T6*(INPUT!$E$19*(1+INPUT!$C$38))</f>
        <v>36583.94193273929</v>
      </c>
      <c r="U17" s="142">
        <f>U5*(INPUT!$E$18*(1+INPUT!$C$38))+'Costi operativi'!U6*(INPUT!$E$19*(1+INPUT!$C$38))</f>
        <v>36875.667423153813</v>
      </c>
      <c r="V17" s="142">
        <f>V5*(INPUT!$E$18*(1+INPUT!$C$38))+'Costi operativi'!V6*(INPUT!$E$19*(1+INPUT!$C$38))</f>
        <v>37169.7191735956</v>
      </c>
      <c r="W17" s="142">
        <f>W5*(INPUT!$E$18*(1+INPUT!$C$38))+'Costi operativi'!W6*(INPUT!$E$19*(1+INPUT!$C$38))</f>
        <v>37466.115733988765</v>
      </c>
      <c r="X17" s="142">
        <f>X5*(INPUT!$E$18*(1+INPUT!$C$38))+'Costi operativi'!X6*(INPUT!$E$19*(1+INPUT!$C$38))</f>
        <v>37764.87580217715</v>
      </c>
      <c r="Y17" s="142">
        <f>Y5*(INPUT!$E$18*(1+INPUT!$C$38))+'Costi operativi'!Y6*(INPUT!$E$19*(1+INPUT!$C$38))</f>
        <v>38066.01822510382</v>
      </c>
      <c r="Z17" s="142">
        <f>Z5*(INPUT!$E$18*(1+INPUT!$C$38))+'Costi operativi'!Z6*(INPUT!$E$19*(1+INPUT!$C$38))</f>
        <v>38369.562000000005</v>
      </c>
      <c r="AA17" s="142">
        <f>AA5*(INPUT!$E$18*(1+INPUT!$C$38))+'Costi operativi'!AA6*(INPUT!$E$19*(1+INPUT!$C$38))</f>
        <v>38675.526275583536</v>
      </c>
      <c r="AB17" s="142">
        <f>AB5*(INPUT!$E$18*(1+INPUT!$C$38))+'Costi operativi'!AB6*(INPUT!$E$19*(1+INPUT!$C$38))</f>
        <v>38983.930353266798</v>
      </c>
      <c r="AC17" s="142">
        <f>AC5*(INPUT!$E$18*(1+INPUT!$C$38))+'Costi operativi'!AC6*(INPUT!$E$19*(1+INPUT!$C$38))</f>
        <v>39294.793688374353</v>
      </c>
      <c r="AD17" s="142">
        <f>AD5*(INPUT!$E$18*(1+INPUT!$C$38))+'Costi operativi'!AD6*(INPUT!$E$19*(1+INPUT!$C$38))</f>
        <v>39608.13589137025</v>
      </c>
      <c r="AE17" s="142">
        <f>AE5*(INPUT!$E$18*(1+INPUT!$C$38))+'Costi operativi'!AE6*(INPUT!$E$19*(1+INPUT!$C$38))</f>
        <v>39923.976729095142</v>
      </c>
      <c r="AF17" s="142">
        <f>AF5*(INPUT!$E$18*(1+INPUT!$C$38))+'Costi operativi'!AF6*(INPUT!$E$19*(1+INPUT!$C$38))</f>
        <v>40242.336126013237</v>
      </c>
      <c r="AG17" s="142">
        <f>AG5*(INPUT!$E$18*(1+INPUT!$C$38))+'Costi operativi'!AG6*(INPUT!$E$19*(1+INPUT!$C$38))</f>
        <v>40563.234165469206</v>
      </c>
      <c r="AH17" s="142">
        <f>AH5*(INPUT!$E$18*(1+INPUT!$C$38))+'Costi operativi'!AH6*(INPUT!$E$19*(1+INPUT!$C$38))</f>
        <v>40886.691090955166</v>
      </c>
      <c r="AI17" s="142">
        <f>AI5*(INPUT!$E$18*(1+INPUT!$C$38))+'Costi operativi'!AI6*(INPUT!$E$19*(1+INPUT!$C$38))</f>
        <v>41212.727307387657</v>
      </c>
      <c r="AJ17" s="142">
        <f>AJ5*(INPUT!$E$18*(1+INPUT!$C$38))+'Costi operativi'!AJ6*(INPUT!$E$19*(1+INPUT!$C$38))</f>
        <v>41541.363382394877</v>
      </c>
      <c r="AK17" s="142">
        <f>AK5*(INPUT!$E$18*(1+INPUT!$C$38))+'Costi operativi'!AK6*(INPUT!$E$19*(1+INPUT!$C$38))</f>
        <v>41872.620047614226</v>
      </c>
      <c r="AL17" s="142">
        <f>AL5*(INPUT!$E$18*(1+INPUT!$C$38))+'Costi operativi'!AL6*(INPUT!$E$19*(1+INPUT!$C$38))</f>
        <v>42206.518200000028</v>
      </c>
      <c r="AM17" s="142">
        <f>AM5*(INPUT!$E$18*(1+INPUT!$C$38))+'Costi operativi'!AM6*(INPUT!$E$19*(1+INPUT!$C$38))</f>
        <v>42543.078903141912</v>
      </c>
      <c r="AN17" s="142">
        <f>AN5*(INPUT!$E$18*(1+INPUT!$C$38))+'Costi operativi'!AN6*(INPUT!$E$19*(1+INPUT!$C$38))</f>
        <v>42882.323388593497</v>
      </c>
      <c r="AO17" s="142">
        <f>AO5*(INPUT!$E$18*(1+INPUT!$C$38))+'Costi operativi'!AO6*(INPUT!$E$19*(1+INPUT!$C$38))</f>
        <v>43224.273057211809</v>
      </c>
      <c r="AP17" s="142">
        <f>AP5*(INPUT!$E$18*(1+INPUT!$C$38))+'Costi operativi'!AP6*(INPUT!$E$19*(1+INPUT!$C$38))</f>
        <v>43568.94948050729</v>
      </c>
      <c r="AQ17" s="142">
        <f>AQ5*(INPUT!$E$18*(1+INPUT!$C$38))+'Costi operativi'!AQ6*(INPUT!$E$19*(1+INPUT!$C$38))</f>
        <v>43916.374402004672</v>
      </c>
      <c r="AR17" s="142">
        <f>AR5*(INPUT!$E$18*(1+INPUT!$C$38))+'Costi operativi'!AR6*(INPUT!$E$19*(1+INPUT!$C$38))</f>
        <v>44266.569738614577</v>
      </c>
      <c r="AS17" s="142">
        <f>AS5*(INPUT!$E$18*(1+INPUT!$C$38))+'Costi operativi'!AS6*(INPUT!$E$19*(1+INPUT!$C$38))</f>
        <v>44619.557582016147</v>
      </c>
      <c r="AT17" s="142">
        <f>AT5*(INPUT!$E$18*(1+INPUT!$C$38))+'Costi operativi'!AT6*(INPUT!$E$19*(1+INPUT!$C$38))</f>
        <v>44975.360200050709</v>
      </c>
      <c r="AU17" s="142">
        <f>AU5*(INPUT!$E$18*(1+INPUT!$C$38))+'Costi operativi'!AU6*(INPUT!$E$19*(1+INPUT!$C$38))</f>
        <v>45334.000038126433</v>
      </c>
      <c r="AV17" s="142">
        <f>AV5*(INPUT!$E$18*(1+INPUT!$C$38))+'Costi operativi'!AV6*(INPUT!$E$19*(1+INPUT!$C$38))</f>
        <v>45695.499720634383</v>
      </c>
      <c r="AW17" s="142">
        <f>AW5*(INPUT!$E$18*(1+INPUT!$C$38))+'Costi operativi'!AW6*(INPUT!$E$19*(1+INPUT!$C$38))</f>
        <v>46059.882052375651</v>
      </c>
      <c r="AX17" s="142">
        <f>AX5*(INPUT!$E$18*(1+INPUT!$C$38))+'Costi operativi'!AX6*(INPUT!$E$19*(1+INPUT!$C$38))</f>
        <v>46427.170020000041</v>
      </c>
      <c r="AY17" s="142">
        <f>AY5*(INPUT!$E$18*(1+INPUT!$C$38))+'Costi operativi'!AY6*(INPUT!$E$19*(1+INPUT!$C$38))</f>
        <v>46797.386793456113</v>
      </c>
      <c r="AZ17" s="142">
        <f>AZ5*(INPUT!$E$18*(1+INPUT!$C$38))+'Costi operativi'!AZ6*(INPUT!$E$19*(1+INPUT!$C$38))</f>
        <v>47170.555727452855</v>
      </c>
      <c r="BA17" s="142">
        <f>BA5*(INPUT!$E$18*(1+INPUT!$C$38))+'Costi operativi'!BA6*(INPUT!$E$19*(1+INPUT!$C$38))</f>
        <v>47546.700362932999</v>
      </c>
      <c r="BB17" s="142">
        <f>BB5*(INPUT!$E$18*(1+INPUT!$C$38))+'Costi operativi'!BB6*(INPUT!$E$19*(1+INPUT!$C$38))</f>
        <v>47925.844428558034</v>
      </c>
      <c r="BC17" s="142">
        <f>BC5*(INPUT!$E$18*(1+INPUT!$C$38))+'Costi operativi'!BC6*(INPUT!$E$19*(1+INPUT!$C$38))</f>
        <v>48308.01184220516</v>
      </c>
      <c r="BD17" s="142">
        <f>BD5*(INPUT!$E$18*(1+INPUT!$C$38))+'Costi operativi'!BD6*(INPUT!$E$19*(1+INPUT!$C$38))</f>
        <v>48693.22671247604</v>
      </c>
      <c r="BE17" s="142">
        <f>BE5*(INPUT!$E$18*(1+INPUT!$C$38))+'Costi operativi'!BE6*(INPUT!$E$19*(1+INPUT!$C$38))</f>
        <v>49081.513340217774</v>
      </c>
      <c r="BF17" s="142">
        <f>BF5*(INPUT!$E$18*(1+INPUT!$C$38))+'Costi operativi'!BF6*(INPUT!$E$19*(1+INPUT!$C$38))</f>
        <v>49472.896220055787</v>
      </c>
      <c r="BG17" s="142">
        <f>BG5*(INPUT!$E$18*(1+INPUT!$C$38))+'Costi operativi'!BG6*(INPUT!$E$19*(1+INPUT!$C$38))</f>
        <v>49867.400041939094</v>
      </c>
      <c r="BH17" s="142">
        <f>BH5*(INPUT!$E$18*(1+INPUT!$C$38))+'Costi operativi'!BH6*(INPUT!$E$19*(1+INPUT!$C$38))</f>
        <v>50265.049692697838</v>
      </c>
      <c r="BI17" s="142">
        <f>BI5*(INPUT!$E$18*(1+INPUT!$C$38))+'Costi operativi'!BI6*(INPUT!$E$19*(1+INPUT!$C$38))</f>
        <v>50665.870257613235</v>
      </c>
      <c r="BJ17" s="142">
        <f>BJ5*(INPUT!$E$18*(1+INPUT!$C$38))+'Costi operativi'!BJ6*(INPUT!$E$19*(1+INPUT!$C$38))</f>
        <v>51069.887022000054</v>
      </c>
      <c r="BK17" s="142">
        <f>BK5*(INPUT!$E$18*(1+INPUT!$C$38))+'Costi operativi'!BK6*(INPUT!$E$19*(1+INPUT!$C$38))</f>
        <v>51477.12547280173</v>
      </c>
      <c r="BL17" s="142">
        <f>BL5*(INPUT!$E$18*(1+INPUT!$C$38))+'Costi operativi'!BL6*(INPUT!$E$19*(1+INPUT!$C$38))</f>
        <v>51887.61130019815</v>
      </c>
      <c r="BM17" s="142">
        <f>BM5*(INPUT!$E$18*(1+INPUT!$C$38))+'Costi operativi'!BM6*(INPUT!$E$19*(1+INPUT!$C$38))</f>
        <v>52301.370399226304</v>
      </c>
      <c r="BN17" s="142">
        <f>BN5*(INPUT!$E$18*(1+INPUT!$C$38))+'Costi operativi'!BN6*(INPUT!$E$19*(1+INPUT!$C$38))</f>
        <v>52718.428871413846</v>
      </c>
      <c r="BO17" s="142">
        <f>BO5*(INPUT!$E$18*(1+INPUT!$C$38))+'Costi operativi'!BO6*(INPUT!$E$19*(1+INPUT!$C$38))</f>
        <v>53138.813026425676</v>
      </c>
      <c r="BP17" s="142">
        <f>BP5*(INPUT!$E$18*(1+INPUT!$C$38))+'Costi operativi'!BP6*(INPUT!$E$19*(1+INPUT!$C$38))</f>
        <v>53562.549383723657</v>
      </c>
      <c r="BQ17" s="142">
        <f>BQ5*(INPUT!$E$18*(1+INPUT!$C$38))+'Costi operativi'!BQ6*(INPUT!$E$19*(1+INPUT!$C$38))</f>
        <v>53989.664674239553</v>
      </c>
      <c r="BR17" s="142">
        <f>BR5*(INPUT!$E$18*(1+INPUT!$C$38))+'Costi operativi'!BR6*(INPUT!$E$19*(1+INPUT!$C$38))</f>
        <v>54420.185842061372</v>
      </c>
      <c r="BS17" s="142">
        <f>BS5*(INPUT!$E$18*(1+INPUT!$C$38))+'Costi operativi'!BS6*(INPUT!$E$19*(1+INPUT!$C$38))</f>
        <v>54854.140046133005</v>
      </c>
      <c r="BT17" s="142">
        <f>BT5*(INPUT!$E$18*(1+INPUT!$C$38))+'Costi operativi'!BT6*(INPUT!$E$19*(1+INPUT!$C$38))</f>
        <v>55291.554661967632</v>
      </c>
      <c r="BU17" s="142">
        <f>BU5*(INPUT!$E$18*(1+INPUT!$C$38))+'Costi operativi'!BU6*(INPUT!$E$19*(1+INPUT!$C$38))</f>
        <v>55732.457283374562</v>
      </c>
      <c r="BV17" s="142">
        <f>BV5*(INPUT!$E$18*(1+INPUT!$C$38))+'Costi operativi'!BV6*(INPUT!$E$19*(1+INPUT!$C$38))</f>
        <v>56176.875724200072</v>
      </c>
      <c r="BW17" s="142">
        <f>BW5*(INPUT!$E$18*(1+INPUT!$C$38))+'Costi operativi'!BW6*(INPUT!$E$19*(1+INPUT!$C$38))</f>
        <v>56176.875724200072</v>
      </c>
      <c r="BX17" s="142">
        <f>BX5*(INPUT!$E$18*(1+INPUT!$C$38))+'Costi operativi'!BX6*(INPUT!$E$19*(1+INPUT!$C$38))</f>
        <v>56176.875724200072</v>
      </c>
      <c r="BY17" s="142">
        <f>BY5*(INPUT!$E$18*(1+INPUT!$C$38))+'Costi operativi'!BY6*(INPUT!$E$19*(1+INPUT!$C$38))</f>
        <v>56176.875724200072</v>
      </c>
      <c r="BZ17" s="142">
        <f>BZ5*(INPUT!$E$18*(1+INPUT!$C$38))+'Costi operativi'!BZ6*(INPUT!$E$19*(1+INPUT!$C$38))</f>
        <v>56176.875724200072</v>
      </c>
      <c r="CA17" s="142">
        <f>CA5*(INPUT!$E$18*(1+INPUT!$C$38))+'Costi operativi'!CA6*(INPUT!$E$19*(1+INPUT!$C$38))</f>
        <v>56176.875724200072</v>
      </c>
      <c r="CB17" s="142">
        <f>CB5*(INPUT!$E$18*(1+INPUT!$C$38))+'Costi operativi'!CB6*(INPUT!$E$19*(1+INPUT!$C$38))</f>
        <v>56176.875724200072</v>
      </c>
      <c r="CC17" s="142">
        <f>CC5*(INPUT!$E$18*(1+INPUT!$C$38))+'Costi operativi'!CC6*(INPUT!$E$19*(1+INPUT!$C$38))</f>
        <v>56176.875724200072</v>
      </c>
      <c r="CD17" s="142">
        <f>CD5*(INPUT!$E$18*(1+INPUT!$C$38))+'Costi operativi'!CD6*(INPUT!$E$19*(1+INPUT!$C$38))</f>
        <v>56176.875724200072</v>
      </c>
      <c r="CE17" s="142">
        <f>CE5*(INPUT!$E$18*(1+INPUT!$C$38))+'Costi operativi'!CE6*(INPUT!$E$19*(1+INPUT!$C$38))</f>
        <v>56176.875724200072</v>
      </c>
      <c r="CF17" s="142">
        <f>CF5*(INPUT!$E$18*(1+INPUT!$C$38))+'Costi operativi'!CF6*(INPUT!$E$19*(1+INPUT!$C$38))</f>
        <v>56176.875724200072</v>
      </c>
      <c r="CG17" s="142">
        <f>CG5*(INPUT!$E$18*(1+INPUT!$C$38))+'Costi operativi'!CG6*(INPUT!$E$19*(1+INPUT!$C$38))</f>
        <v>56176.875724200072</v>
      </c>
      <c r="CH17" s="142">
        <f>CH5*(INPUT!$E$18*(1+INPUT!$C$38))+'Costi operativi'!CH6*(INPUT!$E$19*(1+INPUT!$C$38))</f>
        <v>56176.875724200072</v>
      </c>
      <c r="CI17" s="142">
        <f>CI5*(INPUT!$E$18*(1+INPUT!$C$38))+'Costi operativi'!CI6*(INPUT!$E$19*(1+INPUT!$C$38))</f>
        <v>56176.875724200072</v>
      </c>
      <c r="CJ17" s="142">
        <f>CJ5*(INPUT!$E$18*(1+INPUT!$C$38))+'Costi operativi'!CJ6*(INPUT!$E$19*(1+INPUT!$C$38))</f>
        <v>56176.875724200072</v>
      </c>
      <c r="CK17" s="142">
        <f>CK5*(INPUT!$E$18*(1+INPUT!$C$38))+'Costi operativi'!CK6*(INPUT!$E$19*(1+INPUT!$C$38))</f>
        <v>56176.875724200072</v>
      </c>
      <c r="CL17" s="142">
        <f>CL5*(INPUT!$E$18*(1+INPUT!$C$38))+'Costi operativi'!CL6*(INPUT!$E$19*(1+INPUT!$C$38))</f>
        <v>56176.875724200072</v>
      </c>
      <c r="CM17" s="142">
        <f>CM5*(INPUT!$E$18*(1+INPUT!$C$38))+'Costi operativi'!CM6*(INPUT!$E$19*(1+INPUT!$C$38))</f>
        <v>56176.875724200072</v>
      </c>
      <c r="CN17" s="142">
        <f>CN5*(INPUT!$E$18*(1+INPUT!$C$38))+'Costi operativi'!CN6*(INPUT!$E$19*(1+INPUT!$C$38))</f>
        <v>56176.875724200072</v>
      </c>
      <c r="CO17" s="142">
        <f>CO5*(INPUT!$E$18*(1+INPUT!$C$38))+'Costi operativi'!CO6*(INPUT!$E$19*(1+INPUT!$C$38))</f>
        <v>56176.875724200072</v>
      </c>
      <c r="CP17" s="142">
        <f>CP5*(INPUT!$E$18*(1+INPUT!$C$38))+'Costi operativi'!CP6*(INPUT!$E$19*(1+INPUT!$C$38))</f>
        <v>56176.875724200072</v>
      </c>
      <c r="CQ17" s="142">
        <f>CQ5*(INPUT!$E$18*(1+INPUT!$C$38))+'Costi operativi'!CQ6*(INPUT!$E$19*(1+INPUT!$C$38))</f>
        <v>56176.875724200072</v>
      </c>
      <c r="CR17" s="142">
        <f>CR5*(INPUT!$E$18*(1+INPUT!$C$38))+'Costi operativi'!CR6*(INPUT!$E$19*(1+INPUT!$C$38))</f>
        <v>56176.875724200072</v>
      </c>
      <c r="CS17" s="142">
        <f>CS5*(INPUT!$E$18*(1+INPUT!$C$38))+'Costi operativi'!CS6*(INPUT!$E$19*(1+INPUT!$C$38))</f>
        <v>56176.875724200072</v>
      </c>
      <c r="CT17" s="142">
        <f>CT5*(INPUT!$E$18*(1+INPUT!$C$38))+'Costi operativi'!CT6*(INPUT!$E$19*(1+INPUT!$C$38))</f>
        <v>56176.875724200072</v>
      </c>
      <c r="CU17" s="142">
        <f>CU5*(INPUT!$E$18*(1+INPUT!$C$38))+'Costi operativi'!CU6*(INPUT!$E$19*(1+INPUT!$C$38))</f>
        <v>56176.875724200072</v>
      </c>
      <c r="CV17" s="142">
        <f>CV5*(INPUT!$E$18*(1+INPUT!$C$38))+'Costi operativi'!CV6*(INPUT!$E$19*(1+INPUT!$C$38))</f>
        <v>56176.875724200072</v>
      </c>
      <c r="CW17" s="142">
        <f>CW5*(INPUT!$E$18*(1+INPUT!$C$38))+'Costi operativi'!CW6*(INPUT!$E$19*(1+INPUT!$C$38))</f>
        <v>56176.875724200072</v>
      </c>
      <c r="CX17" s="142">
        <f>CX5*(INPUT!$E$18*(1+INPUT!$C$38))+'Costi operativi'!CX6*(INPUT!$E$19*(1+INPUT!$C$38))</f>
        <v>56176.875724200072</v>
      </c>
      <c r="CY17" s="142">
        <f>CY5*(INPUT!$E$18*(1+INPUT!$C$38))+'Costi operativi'!CY6*(INPUT!$E$19*(1+INPUT!$C$38))</f>
        <v>56176.875724200072</v>
      </c>
      <c r="CZ17" s="142">
        <f>CZ5*(INPUT!$E$18*(1+INPUT!$C$38))+'Costi operativi'!CZ6*(INPUT!$E$19*(1+INPUT!$C$38))</f>
        <v>56176.875724200072</v>
      </c>
      <c r="DA17" s="142">
        <f>DA5*(INPUT!$E$18*(1+INPUT!$C$38))+'Costi operativi'!DA6*(INPUT!$E$19*(1+INPUT!$C$38))</f>
        <v>56176.875724200072</v>
      </c>
      <c r="DB17" s="142">
        <f>DB5*(INPUT!$E$18*(1+INPUT!$C$38))+'Costi operativi'!DB6*(INPUT!$E$19*(1+INPUT!$C$38))</f>
        <v>56176.875724200072</v>
      </c>
      <c r="DC17" s="142">
        <f>DC5*(INPUT!$E$18*(1+INPUT!$C$38))+'Costi operativi'!DC6*(INPUT!$E$19*(1+INPUT!$C$38))</f>
        <v>56176.875724200072</v>
      </c>
      <c r="DD17" s="142">
        <f>DD5*(INPUT!$E$18*(1+INPUT!$C$38))+'Costi operativi'!DD6*(INPUT!$E$19*(1+INPUT!$C$38))</f>
        <v>56176.875724200072</v>
      </c>
      <c r="DE17" s="142">
        <f>DE5*(INPUT!$E$18*(1+INPUT!$C$38))+'Costi operativi'!DE6*(INPUT!$E$19*(1+INPUT!$C$38))</f>
        <v>56176.875724200072</v>
      </c>
      <c r="DF17" s="142">
        <f>DF5*(INPUT!$E$18*(1+INPUT!$C$38))+'Costi operativi'!DF6*(INPUT!$E$19*(1+INPUT!$C$38))</f>
        <v>56176.875724200072</v>
      </c>
      <c r="DG17" s="142">
        <f>DG5*(INPUT!$E$18*(1+INPUT!$C$38))+'Costi operativi'!DG6*(INPUT!$E$19*(1+INPUT!$C$38))</f>
        <v>56176.875724200072</v>
      </c>
      <c r="DH17" s="142">
        <f>DH5*(INPUT!$E$18*(1+INPUT!$C$38))+'Costi operativi'!DH6*(INPUT!$E$19*(1+INPUT!$C$38))</f>
        <v>56176.875724200072</v>
      </c>
      <c r="DI17" s="142">
        <f>DI5*(INPUT!$E$18*(1+INPUT!$C$38))+'Costi operativi'!DI6*(INPUT!$E$19*(1+INPUT!$C$38))</f>
        <v>56176.875724200072</v>
      </c>
      <c r="DJ17" s="142">
        <f>DJ5*(INPUT!$E$18*(1+INPUT!$C$38))+'Costi operativi'!DJ6*(INPUT!$E$19*(1+INPUT!$C$38))</f>
        <v>56176.875724200072</v>
      </c>
      <c r="DK17" s="142">
        <f>DK5*(INPUT!$E$18*(1+INPUT!$C$38))+'Costi operativi'!DK6*(INPUT!$E$19*(1+INPUT!$C$38))</f>
        <v>56176.875724200072</v>
      </c>
      <c r="DL17" s="142">
        <f>DL5*(INPUT!$E$18*(1+INPUT!$C$38))+'Costi operativi'!DL6*(INPUT!$E$19*(1+INPUT!$C$38))</f>
        <v>56176.875724200072</v>
      </c>
      <c r="DM17" s="142">
        <f>DM5*(INPUT!$E$18*(1+INPUT!$C$38))+'Costi operativi'!DM6*(INPUT!$E$19*(1+INPUT!$C$38))</f>
        <v>56176.875724200072</v>
      </c>
      <c r="DN17" s="142">
        <f>DN5*(INPUT!$E$18*(1+INPUT!$C$38))+'Costi operativi'!DN6*(INPUT!$E$19*(1+INPUT!$C$38))</f>
        <v>56176.875724200072</v>
      </c>
      <c r="DO17" s="142">
        <f>DO5*(INPUT!$E$18*(1+INPUT!$C$38))+'Costi operativi'!DO6*(INPUT!$E$19*(1+INPUT!$C$38))</f>
        <v>56176.875724200072</v>
      </c>
      <c r="DP17" s="142">
        <f>DP5*(INPUT!$E$18*(1+INPUT!$C$38))+'Costi operativi'!DP6*(INPUT!$E$19*(1+INPUT!$C$38))</f>
        <v>56176.875724200072</v>
      </c>
      <c r="DQ17" s="142">
        <f>DQ5*(INPUT!$E$18*(1+INPUT!$C$38))+'Costi operativi'!DQ6*(INPUT!$E$19*(1+INPUT!$C$38))</f>
        <v>56176.875724200072</v>
      </c>
      <c r="DR17" s="142">
        <f>DR5*(INPUT!$E$18*(1+INPUT!$C$38))+'Costi operativi'!DR6*(INPUT!$E$19*(1+INPUT!$C$38))</f>
        <v>56176.875724200072</v>
      </c>
    </row>
    <row r="18" spans="1:122" x14ac:dyDescent="0.3">
      <c r="A18" s="424"/>
      <c r="B18" s="127" t="s">
        <v>131</v>
      </c>
      <c r="C18" s="142">
        <f>C7*INPUT!$E$20</f>
        <v>4474.74</v>
      </c>
      <c r="D18" s="142">
        <f>D7*INPUT!$E$20</f>
        <v>8211.18</v>
      </c>
      <c r="E18" s="142">
        <f>E7*INPUT!$E$20</f>
        <v>8224.02</v>
      </c>
      <c r="F18" s="142">
        <f>F7*INPUT!$E$20</f>
        <v>7556.34</v>
      </c>
      <c r="G18" s="142">
        <f>G7*INPUT!$E$20</f>
        <v>6516.3</v>
      </c>
      <c r="H18" s="142">
        <f>H7*INPUT!$E$20</f>
        <v>8005.74</v>
      </c>
      <c r="I18" s="142">
        <f>I7*INPUT!$E$20</f>
        <v>8943.06</v>
      </c>
      <c r="J18" s="142">
        <f>J7*INPUT!$E$20</f>
        <v>2247</v>
      </c>
      <c r="K18" s="142">
        <f>K7*INPUT!$E$20</f>
        <v>18964.68</v>
      </c>
      <c r="L18" s="142">
        <f>L7*INPUT!$E$20</f>
        <v>8127.72</v>
      </c>
      <c r="M18" s="142">
        <f>M7*INPUT!$E$20</f>
        <v>8127.72</v>
      </c>
      <c r="N18" s="142">
        <f>N7*INPUT!$E$20</f>
        <v>8127.72</v>
      </c>
      <c r="O18" s="142">
        <f>O7*(INPUT!$E$20*(1+INPUT!$C$38))</f>
        <v>8513.7339903114043</v>
      </c>
      <c r="P18" s="142">
        <f>P7*(INPUT!$E$20*(1+INPUT!$C$38))</f>
        <v>8493.4106112325953</v>
      </c>
      <c r="Q18" s="142">
        <f>Q7*(INPUT!$E$20*(1+INPUT!$C$38))</f>
        <v>8473.1357466760437</v>
      </c>
      <c r="R18" s="142">
        <f>R7*(INPUT!$E$20*(1+INPUT!$C$38))</f>
        <v>8452.9092808313417</v>
      </c>
      <c r="S18" s="142">
        <f>S7*(INPUT!$E$20*(1+INPUT!$C$38))</f>
        <v>8432.7310981645333</v>
      </c>
      <c r="T18" s="142">
        <f>T7*(INPUT!$E$20*(1+INPUT!$C$38))</f>
        <v>8412.6010834174558</v>
      </c>
      <c r="U18" s="142">
        <f>U7*(INPUT!$E$20*(1+INPUT!$C$38))</f>
        <v>8392.5191216070834</v>
      </c>
      <c r="V18" s="142">
        <f>V7*(INPUT!$E$20*(1+INPUT!$C$38))</f>
        <v>8372.4850980248702</v>
      </c>
      <c r="W18" s="142">
        <f>W7*(INPUT!$E$20*(1+INPUT!$C$38))</f>
        <v>8352.4988982360956</v>
      </c>
      <c r="X18" s="142">
        <f>X7*(INPUT!$E$20*(1+INPUT!$C$38))</f>
        <v>8332.5604080792073</v>
      </c>
      <c r="Y18" s="142">
        <f>Y7*(INPUT!$E$20*(1+INPUT!$C$38))</f>
        <v>8312.6695136651706</v>
      </c>
      <c r="Z18" s="142">
        <f>Z7*(INPUT!$E$20*(1+INPUT!$C$38))</f>
        <v>8292.8261013768224</v>
      </c>
      <c r="AA18" s="142">
        <f>AA7*(INPUT!$E$20*(1+INPUT!$C$38))</f>
        <v>8273.0300578682127</v>
      </c>
      <c r="AB18" s="142">
        <f>AB7*(INPUT!$E$20*(1+INPUT!$C$38))</f>
        <v>8253.2812700639679</v>
      </c>
      <c r="AC18" s="142">
        <f>AC7*(INPUT!$E$20*(1+INPUT!$C$38))</f>
        <v>8233.5796251586398</v>
      </c>
      <c r="AD18" s="142">
        <f>AD7*(INPUT!$E$20*(1+INPUT!$C$38))</f>
        <v>8213.9250106160562</v>
      </c>
      <c r="AE18" s="142">
        <f>AE7*(INPUT!$E$20*(1+INPUT!$C$38))</f>
        <v>8194.3173141686857</v>
      </c>
      <c r="AF18" s="142">
        <f>AF7*(INPUT!$E$20*(1+INPUT!$C$38))</f>
        <v>8174.7564238170007</v>
      </c>
      <c r="AG18" s="142">
        <f>AG7*(INPUT!$E$20*(1+INPUT!$C$38))</f>
        <v>8155.2422278288204</v>
      </c>
      <c r="AH18" s="142">
        <f>AH7*(INPUT!$E$20*(1+INPUT!$C$38))</f>
        <v>8135.7746147386879</v>
      </c>
      <c r="AI18" s="142">
        <f>AI7*(INPUT!$E$20*(1+INPUT!$C$38))</f>
        <v>8116.3534733472306</v>
      </c>
      <c r="AJ18" s="142">
        <f>AJ7*(INPUT!$E$20*(1+INPUT!$C$38))</f>
        <v>8096.9786927205205</v>
      </c>
      <c r="AK18" s="142">
        <f>AK7*(INPUT!$E$20*(1+INPUT!$C$38))</f>
        <v>8077.6501621894422</v>
      </c>
      <c r="AL18" s="142">
        <f>AL7*(INPUT!$E$20*(1+INPUT!$C$38))</f>
        <v>8058.3677713490642</v>
      </c>
      <c r="AM18" s="142">
        <f>AM7*(INPUT!$E$20*(1+INPUT!$C$38))</f>
        <v>8039.1314100580057</v>
      </c>
      <c r="AN18" s="142">
        <f>AN7*(INPUT!$E$20*(1+INPUT!$C$38))</f>
        <v>8019.9409684378061</v>
      </c>
      <c r="AO18" s="142">
        <f>AO7*(INPUT!$E$20*(1+INPUT!$C$38))</f>
        <v>8000.7963368723003</v>
      </c>
      <c r="AP18" s="142">
        <f>AP7*(INPUT!$E$20*(1+INPUT!$C$38))</f>
        <v>7981.6974060069879</v>
      </c>
      <c r="AQ18" s="142">
        <f>AQ7*(INPUT!$E$20*(1+INPUT!$C$38))</f>
        <v>7962.6440667484167</v>
      </c>
      <c r="AR18" s="142">
        <f>AR7*(INPUT!$E$20*(1+INPUT!$C$38))</f>
        <v>7943.6362102635503</v>
      </c>
      <c r="AS18" s="142">
        <f>AS7*(INPUT!$E$20*(1+INPUT!$C$38))</f>
        <v>7924.6737279791532</v>
      </c>
      <c r="AT18" s="142">
        <f>AT7*(INPUT!$E$20*(1+INPUT!$C$38))</f>
        <v>7905.7565115811667</v>
      </c>
      <c r="AU18" s="142">
        <f>AU7*(INPUT!$E$20*(1+INPUT!$C$38))</f>
        <v>7886.8844530140941</v>
      </c>
      <c r="AV18" s="142">
        <f>AV7*(INPUT!$E$20*(1+INPUT!$C$38))</f>
        <v>7868.0574444803779</v>
      </c>
      <c r="AW18" s="142">
        <f>AW7*(INPUT!$E$20*(1+INPUT!$C$38))</f>
        <v>7849.2753784397901</v>
      </c>
      <c r="AX18" s="142">
        <f>AX7*(INPUT!$E$20*(1+INPUT!$C$38))</f>
        <v>7830.5381476088123</v>
      </c>
      <c r="AY18" s="142">
        <f>AY7*(INPUT!$E$20*(1+INPUT!$C$38))</f>
        <v>7811.8456449600289</v>
      </c>
      <c r="AZ18" s="142">
        <f>AZ7*(INPUT!$E$20*(1+INPUT!$C$38))</f>
        <v>7793.1977637215105</v>
      </c>
      <c r="BA18" s="142">
        <f>BA7*(INPUT!$E$20*(1+INPUT!$C$38))</f>
        <v>7774.5943973762051</v>
      </c>
      <c r="BB18" s="142">
        <f>BB7*(INPUT!$E$20*(1+INPUT!$C$38))</f>
        <v>7756.0354396613311</v>
      </c>
      <c r="BC18" s="142">
        <f>BC7*(INPUT!$E$20*(1+INPUT!$C$38))</f>
        <v>7737.5207845677733</v>
      </c>
      <c r="BD18" s="142">
        <f>BD7*(INPUT!$E$20*(1+INPUT!$C$38))</f>
        <v>7719.0503263394685</v>
      </c>
      <c r="BE18" s="142">
        <f>BE7*(INPUT!$E$20*(1+INPUT!$C$38))</f>
        <v>7700.6239594728113</v>
      </c>
      <c r="BF18" s="142">
        <f>BF7*(INPUT!$E$20*(1+INPUT!$C$38))</f>
        <v>7682.2415787160435</v>
      </c>
      <c r="BG18" s="142">
        <f>BG7*(INPUT!$E$20*(1+INPUT!$C$38))</f>
        <v>7663.9030790686602</v>
      </c>
      <c r="BH18" s="142">
        <f>BH7*(INPUT!$E$20*(1+INPUT!$C$38))</f>
        <v>7645.6083557808024</v>
      </c>
      <c r="BI18" s="142">
        <f>BI7*(INPUT!$E$20*(1+INPUT!$C$38))</f>
        <v>7627.3573043526658</v>
      </c>
      <c r="BJ18" s="142">
        <f>BJ7*(INPUT!$E$20*(1+INPUT!$C$38))</f>
        <v>7609.1498205338967</v>
      </c>
      <c r="BK18" s="142">
        <f>BK7*(INPUT!$E$20*(1+INPUT!$C$38))</f>
        <v>7590.9858003230056</v>
      </c>
      <c r="BL18" s="142">
        <f>BL7*(INPUT!$E$20*(1+INPUT!$C$38))</f>
        <v>7572.8651399667624</v>
      </c>
      <c r="BM18" s="142">
        <f>BM7*(INPUT!$E$20*(1+INPUT!$C$38))</f>
        <v>7554.7877359596141</v>
      </c>
      <c r="BN18" s="142">
        <f>BN7*(INPUT!$E$20*(1+INPUT!$C$38))</f>
        <v>7536.7534850430848</v>
      </c>
      <c r="BO18" s="142">
        <f>BO7*(INPUT!$E$20*(1+INPUT!$C$38))</f>
        <v>7518.7622842051933</v>
      </c>
      <c r="BP18" s="142">
        <f>BP7*(INPUT!$E$20*(1+INPUT!$C$38))</f>
        <v>7500.8140306798605</v>
      </c>
      <c r="BQ18" s="142">
        <f>BQ7*(INPUT!$E$20*(1+INPUT!$C$38))</f>
        <v>7482.9086219463188</v>
      </c>
      <c r="BR18" s="142">
        <f>BR7*(INPUT!$E$20*(1+INPUT!$C$38))</f>
        <v>7465.0459557285376</v>
      </c>
      <c r="BS18" s="142">
        <f>BS7*(INPUT!$E$20*(1+INPUT!$C$38))</f>
        <v>7447.2259299946281</v>
      </c>
      <c r="BT18" s="142">
        <f>BT7*(INPUT!$E$20*(1+INPUT!$C$38))</f>
        <v>7429.4484429562663</v>
      </c>
      <c r="BU18" s="142">
        <f>BU7*(INPUT!$E$20*(1+INPUT!$C$38))</f>
        <v>7411.7133930681075</v>
      </c>
      <c r="BV18" s="142">
        <f>BV7*(INPUT!$E$20*(1+INPUT!$C$38))</f>
        <v>7394.020679027215</v>
      </c>
      <c r="BW18" s="142">
        <f>BW7*(INPUT!$E$20*(1+INPUT!$C$38))</f>
        <v>7376.3701997724675</v>
      </c>
      <c r="BX18" s="142">
        <f>BX7*(INPUT!$E$20*(1+INPUT!$C$38))</f>
        <v>7358.7618544839934</v>
      </c>
      <c r="BY18" s="142">
        <f>BY7*(INPUT!$E$20*(1+INPUT!$C$38))</f>
        <v>7341.1955425825936</v>
      </c>
      <c r="BZ18" s="142">
        <f>BZ7*(INPUT!$E$20*(1+INPUT!$C$38))</f>
        <v>7323.6711637291583</v>
      </c>
      <c r="CA18" s="142">
        <f>CA7*(INPUT!$E$20*(1+INPUT!$C$38))</f>
        <v>7306.1886178241075</v>
      </c>
      <c r="CB18" s="142">
        <f>CB7*(INPUT!$E$20*(1+INPUT!$C$38))</f>
        <v>7288.7478050068057</v>
      </c>
      <c r="CC18" s="142">
        <f>CC7*(INPUT!$E$20*(1+INPUT!$C$38))</f>
        <v>7271.3486256549995</v>
      </c>
      <c r="CD18" s="142">
        <f>CD7*(INPUT!$E$20*(1+INPUT!$C$38))</f>
        <v>7253.9909803842484</v>
      </c>
      <c r="CE18" s="142">
        <f>CE7*(INPUT!$E$20*(1+INPUT!$C$38))</f>
        <v>7236.6747700473516</v>
      </c>
      <c r="CF18" s="142">
        <f>CF7*(INPUT!$E$20*(1+INPUT!$C$38))</f>
        <v>7219.3998957337899</v>
      </c>
      <c r="CG18" s="142">
        <f>CG7*(INPUT!$E$20*(1+INPUT!$C$38))</f>
        <v>7202.1662587691517</v>
      </c>
      <c r="CH18" s="142">
        <f>CH7*(INPUT!$E$20*(1+INPUT!$C$38))</f>
        <v>7184.9737607145789</v>
      </c>
      <c r="CI18" s="142">
        <f>CI7*(INPUT!$E$20*(1+INPUT!$C$38))</f>
        <v>7167.8223033661961</v>
      </c>
      <c r="CJ18" s="142">
        <f>CJ7*(INPUT!$E$20*(1+INPUT!$C$38))</f>
        <v>7150.7117887545537</v>
      </c>
      <c r="CK18" s="142">
        <f>CK7*(INPUT!$E$20*(1+INPUT!$C$38))</f>
        <v>7133.6421191440686</v>
      </c>
      <c r="CL18" s="142">
        <f>CL7*(INPUT!$E$20*(1+INPUT!$C$38))</f>
        <v>7116.613197032465</v>
      </c>
      <c r="CM18" s="142">
        <f>CM7*(INPUT!$E$20*(1+INPUT!$C$38))</f>
        <v>7099.6249251502159</v>
      </c>
      <c r="CN18" s="142">
        <f>CN7*(INPUT!$E$20*(1+INPUT!$C$38))</f>
        <v>7082.6772064599927</v>
      </c>
      <c r="CO18" s="142">
        <f>CO7*(INPUT!$E$20*(1+INPUT!$C$38))</f>
        <v>7065.7699441561035</v>
      </c>
      <c r="CP18" s="142">
        <f>CP7*(INPUT!$E$20*(1+INPUT!$C$38))</f>
        <v>7048.9030416639462</v>
      </c>
      <c r="CQ18" s="142">
        <f>CQ7*(INPUT!$E$20*(1+INPUT!$C$38))</f>
        <v>7032.0764026394545</v>
      </c>
      <c r="CR18" s="142">
        <f>CR7*(INPUT!$E$20*(1+INPUT!$C$38))</f>
        <v>7015.2899309685472</v>
      </c>
      <c r="CS18" s="142">
        <f>CS7*(INPUT!$E$20*(1+INPUT!$C$38))</f>
        <v>6998.5435307665821</v>
      </c>
      <c r="CT18" s="142">
        <f>CT7*(INPUT!$E$20*(1+INPUT!$C$38))</f>
        <v>6981.8371063778013</v>
      </c>
      <c r="CU18" s="142">
        <f>CU7*(INPUT!$E$20*(1+INPUT!$C$38))</f>
        <v>6965.1705623747957</v>
      </c>
      <c r="CV18" s="142">
        <f>CV7*(INPUT!$E$20*(1+INPUT!$C$38))</f>
        <v>6948.5438035579473</v>
      </c>
      <c r="CW18" s="142">
        <f>CW7*(INPUT!$E$20*(1+INPUT!$C$38))</f>
        <v>6931.9567349548952</v>
      </c>
      <c r="CX18" s="142">
        <f>CX7*(INPUT!$E$20*(1+INPUT!$C$38))</f>
        <v>6915.4092618199911</v>
      </c>
      <c r="CY18" s="142">
        <f>CY7*(INPUT!$E$20*(1+INPUT!$C$38))</f>
        <v>6898.9012896337535</v>
      </c>
      <c r="CZ18" s="142">
        <f>CZ7*(INPUT!$E$20*(1+INPUT!$C$38))</f>
        <v>6882.4327241023339</v>
      </c>
      <c r="DA18" s="142">
        <f>DA7*(INPUT!$E$20*(1+INPUT!$C$38))</f>
        <v>6866.0034711569733</v>
      </c>
      <c r="DB18" s="142">
        <f>DB7*(INPUT!$E$20*(1+INPUT!$C$38))</f>
        <v>6849.6134369534684</v>
      </c>
      <c r="DC18" s="142">
        <f>DC7*(INPUT!$E$20*(1+INPUT!$C$38))</f>
        <v>6833.2625278716323</v>
      </c>
      <c r="DD18" s="142">
        <f>DD7*(INPUT!$E$20*(1+INPUT!$C$38))</f>
        <v>6816.9506505147629</v>
      </c>
      <c r="DE18" s="142">
        <f>DE7*(INPUT!$E$20*(1+INPUT!$C$38))</f>
        <v>6800.6777117091096</v>
      </c>
      <c r="DF18" s="142">
        <f>DF7*(INPUT!$E$20*(1+INPUT!$C$38))</f>
        <v>6784.4436185033355</v>
      </c>
      <c r="DG18" s="142">
        <f>DG7*(INPUT!$E$20*(1+INPUT!$C$38))</f>
        <v>6768.2482781679946</v>
      </c>
      <c r="DH18" s="142">
        <f>DH7*(INPUT!$E$20*(1+INPUT!$C$38))</f>
        <v>6752.0915981949947</v>
      </c>
      <c r="DI18" s="142">
        <f>DI7*(INPUT!$E$20*(1+INPUT!$C$38))</f>
        <v>6735.9734862970754</v>
      </c>
      <c r="DJ18" s="142">
        <f>DJ7*(INPUT!$E$20*(1+INPUT!$C$38))</f>
        <v>6719.8938504072739</v>
      </c>
      <c r="DK18" s="142">
        <f>DK7*(INPUT!$E$20*(1+INPUT!$C$38))</f>
        <v>6703.852598678408</v>
      </c>
      <c r="DL18" s="142">
        <f>DL7*(INPUT!$E$20*(1+INPUT!$C$38))</f>
        <v>6687.8496394825424</v>
      </c>
      <c r="DM18" s="142">
        <f>DM7*(INPUT!$E$20*(1+INPUT!$C$38))</f>
        <v>6671.8848814104713</v>
      </c>
      <c r="DN18" s="142">
        <f>DN7*(INPUT!$E$20*(1+INPUT!$C$38))</f>
        <v>6655.9582332711952</v>
      </c>
      <c r="DO18" s="142">
        <f>DO7*(INPUT!$E$20*(1+INPUT!$C$38))</f>
        <v>6640.0696040913972</v>
      </c>
      <c r="DP18" s="142">
        <f>DP7*(INPUT!$E$20*(1+INPUT!$C$38))</f>
        <v>6624.2189031149273</v>
      </c>
      <c r="DQ18" s="142">
        <f>DQ7*(INPUT!$E$20*(1+INPUT!$C$38))</f>
        <v>6608.4060398022812</v>
      </c>
      <c r="DR18" s="142">
        <f>DR7*(INPUT!$E$20*(1+INPUT!$C$38))</f>
        <v>6592.6309238300837</v>
      </c>
    </row>
    <row r="19" spans="1:122" x14ac:dyDescent="0.3">
      <c r="A19" s="424"/>
      <c r="B19" s="127" t="s">
        <v>132</v>
      </c>
      <c r="C19" s="142">
        <f>C13*INPUT!$E$26</f>
        <v>0</v>
      </c>
      <c r="D19" s="142">
        <f>D13*INPUT!$E$26</f>
        <v>1868.3999999999999</v>
      </c>
      <c r="E19" s="142">
        <f>E13*INPUT!$E$26</f>
        <v>0</v>
      </c>
      <c r="F19" s="142">
        <f>F13*INPUT!$E$26</f>
        <v>0</v>
      </c>
      <c r="G19" s="142">
        <f>G13*INPUT!$E$26</f>
        <v>0</v>
      </c>
      <c r="H19" s="142">
        <f>H13*INPUT!$E$26</f>
        <v>0</v>
      </c>
      <c r="I19" s="142">
        <f>I13*INPUT!$E$26</f>
        <v>0</v>
      </c>
      <c r="J19" s="142">
        <f>J13*INPUT!$E$26</f>
        <v>1926</v>
      </c>
      <c r="K19" s="142">
        <f>K13*INPUT!$E$26</f>
        <v>720</v>
      </c>
      <c r="L19" s="142">
        <f>L13*INPUT!$E$26</f>
        <v>1504.8000000000002</v>
      </c>
      <c r="M19" s="142">
        <f>M13*INPUT!$E$26</f>
        <v>1504.8000000000002</v>
      </c>
      <c r="N19" s="142">
        <f>N13*INPUT!$E$26</f>
        <v>1504.8000000000002</v>
      </c>
      <c r="O19" s="142">
        <f>O13*(INPUT!$E$26*(1+INPUT!$C$38))</f>
        <v>1590.20602493501</v>
      </c>
      <c r="P19" s="142">
        <f>P13*(INPUT!$E$26*(1+INPUT!$C$38))</f>
        <v>1600.4374583805509</v>
      </c>
      <c r="Q19" s="142">
        <f>Q13*(INPUT!$E$26*(1+INPUT!$C$38))</f>
        <v>1610.7347211769488</v>
      </c>
      <c r="R19" s="142">
        <f>R13*(INPUT!$E$26*(1+INPUT!$C$38))</f>
        <v>1621.0982368722293</v>
      </c>
      <c r="S19" s="142">
        <f>S13*(INPUT!$E$26*(1+INPUT!$C$38))</f>
        <v>1631.5284317395385</v>
      </c>
      <c r="T19" s="142">
        <f>T13*(INPUT!$E$26*(1+INPUT!$C$38))</f>
        <v>1642.0257347946774</v>
      </c>
      <c r="U19" s="142">
        <f>U13*(INPUT!$E$26*(1+INPUT!$C$38))</f>
        <v>1652.5905778137471</v>
      </c>
      <c r="V19" s="142">
        <f>V13*(INPUT!$E$26*(1+INPUT!$C$38))</f>
        <v>1663.2233953509087</v>
      </c>
      <c r="W19" s="142">
        <f>W13*(INPUT!$E$26*(1+INPUT!$C$38))</f>
        <v>1673.9246247562587</v>
      </c>
      <c r="X19" s="142">
        <f>X13*(INPUT!$E$26*(1+INPUT!$C$38))</f>
        <v>1684.6947061938167</v>
      </c>
      <c r="Y19" s="142">
        <f>Y13*(INPUT!$E$26*(1+INPUT!$C$38))</f>
        <v>1695.5340826596312</v>
      </c>
      <c r="Z19" s="142">
        <f>Z13*(INPUT!$E$26*(1+INPUT!$C$38))</f>
        <v>1706.4432000000004</v>
      </c>
      <c r="AA19" s="142">
        <f>AA13*(INPUT!$E$26*(1+INPUT!$C$38))</f>
        <v>1717.4225069298109</v>
      </c>
      <c r="AB19" s="142">
        <f>AB13*(INPUT!$E$26*(1+INPUT!$C$38))</f>
        <v>1728.472455050995</v>
      </c>
      <c r="AC19" s="142">
        <f>AC13*(INPUT!$E$26*(1+INPUT!$C$38))</f>
        <v>1739.5934988711047</v>
      </c>
      <c r="AD19" s="142">
        <f>AD13*(INPUT!$E$26*(1+INPUT!$C$38))</f>
        <v>1750.7860958220076</v>
      </c>
      <c r="AE19" s="142">
        <f>AE13*(INPUT!$E$26*(1+INPUT!$C$38))</f>
        <v>1762.0507062787017</v>
      </c>
      <c r="AF19" s="142">
        <f>AF13*(INPUT!$E$26*(1+INPUT!$C$38))</f>
        <v>1773.3877935782516</v>
      </c>
      <c r="AG19" s="142">
        <f>AG13*(INPUT!$E$26*(1+INPUT!$C$38))</f>
        <v>1784.7978240388466</v>
      </c>
      <c r="AH19" s="142">
        <f>AH13*(INPUT!$E$26*(1+INPUT!$C$38))</f>
        <v>1796.281266978981</v>
      </c>
      <c r="AI19" s="142">
        <f>AI13*(INPUT!$E$26*(1+INPUT!$C$38))</f>
        <v>1807.8385947367588</v>
      </c>
      <c r="AJ19" s="142">
        <f>AJ13*(INPUT!$E$26*(1+INPUT!$C$38))</f>
        <v>1819.4702826893215</v>
      </c>
      <c r="AK19" s="142">
        <f>AK13*(INPUT!$E$26*(1+INPUT!$C$38))</f>
        <v>1831.176809272401</v>
      </c>
      <c r="AL19" s="142">
        <f>AL13*(INPUT!$E$26*(1+INPUT!$C$38))</f>
        <v>1842.9586559999996</v>
      </c>
      <c r="AM19" s="142">
        <f>AM13*(INPUT!$E$26*(1+INPUT!$C$38))</f>
        <v>1854.816307484195</v>
      </c>
      <c r="AN19" s="142">
        <f>AN13*(INPUT!$E$26*(1+INPUT!$C$38))</f>
        <v>1866.7502514550736</v>
      </c>
      <c r="AO19" s="142">
        <f>AO13*(INPUT!$E$26*(1+INPUT!$C$38))</f>
        <v>1878.7609787807919</v>
      </c>
      <c r="AP19" s="142">
        <f>AP13*(INPUT!$E$26*(1+INPUT!$C$38))</f>
        <v>1890.8489834877671</v>
      </c>
      <c r="AQ19" s="142">
        <f>AQ13*(INPUT!$E$26*(1+INPUT!$C$38))</f>
        <v>1903.0147627809965</v>
      </c>
      <c r="AR19" s="142">
        <f>AR13*(INPUT!$E$26*(1+INPUT!$C$38))</f>
        <v>1915.2588170645106</v>
      </c>
      <c r="AS19" s="142">
        <f>AS13*(INPUT!$E$26*(1+INPUT!$C$38))</f>
        <v>1927.5816499619532</v>
      </c>
      <c r="AT19" s="142">
        <f>AT13*(INPUT!$E$26*(1+INPUT!$C$38))</f>
        <v>1939.9837683372984</v>
      </c>
      <c r="AU19" s="142">
        <f>AU13*(INPUT!$E$26*(1+INPUT!$C$38))</f>
        <v>1952.4656823156984</v>
      </c>
      <c r="AV19" s="142">
        <f>AV13*(INPUT!$E$26*(1+INPUT!$C$38))</f>
        <v>1965.027905304466</v>
      </c>
      <c r="AW19" s="142">
        <f>AW13*(INPUT!$E$26*(1+INPUT!$C$38))</f>
        <v>1977.6709540141919</v>
      </c>
      <c r="AX19" s="142">
        <f>AX13*(INPUT!$E$26*(1+INPUT!$C$38))</f>
        <v>1990.3953484799983</v>
      </c>
      <c r="AY19" s="142">
        <f>AY13*(INPUT!$E$26*(1+INPUT!$C$38))</f>
        <v>2003.2016120829294</v>
      </c>
      <c r="AZ19" s="142">
        <f>AZ13*(INPUT!$E$26*(1+INPUT!$C$38))</f>
        <v>2016.0902715714783</v>
      </c>
      <c r="BA19" s="142">
        <f>BA13*(INPUT!$E$26*(1+INPUT!$C$38))</f>
        <v>2029.0618570832542</v>
      </c>
      <c r="BB19" s="142">
        <f>BB13*(INPUT!$E$26*(1+INPUT!$C$38))</f>
        <v>2042.1169021667872</v>
      </c>
      <c r="BC19" s="142">
        <f>BC13*(INPUT!$E$26*(1+INPUT!$C$38))</f>
        <v>2055.2559438034755</v>
      </c>
      <c r="BD19" s="142">
        <f>BD13*(INPUT!$E$26*(1+INPUT!$C$38))</f>
        <v>2068.4795224296704</v>
      </c>
      <c r="BE19" s="142">
        <f>BE13*(INPUT!$E$26*(1+INPUT!$C$38))</f>
        <v>2081.7881819589084</v>
      </c>
      <c r="BF19" s="142">
        <f>BF13*(INPUT!$E$26*(1+INPUT!$C$38))</f>
        <v>2095.1824698042815</v>
      </c>
      <c r="BG19" s="142">
        <f>BG13*(INPUT!$E$26*(1+INPUT!$C$38))</f>
        <v>2108.6629369009534</v>
      </c>
      <c r="BH19" s="142">
        <f>BH13*(INPUT!$E$26*(1+INPUT!$C$38))</f>
        <v>2122.2301377288222</v>
      </c>
      <c r="BI19" s="142">
        <f>BI13*(INPUT!$E$26*(1+INPUT!$C$38))</f>
        <v>2135.8846303353262</v>
      </c>
      <c r="BJ19" s="142">
        <f>BJ13*(INPUT!$E$26*(1+INPUT!$C$38))</f>
        <v>2149.6269763583973</v>
      </c>
      <c r="BK19" s="142">
        <f>BK13*(INPUT!$E$26*(1+INPUT!$C$38))</f>
        <v>2163.4577410495631</v>
      </c>
      <c r="BL19" s="142">
        <f>BL13*(INPUT!$E$26*(1+INPUT!$C$38))</f>
        <v>2177.377493297196</v>
      </c>
      <c r="BM19" s="142">
        <f>BM13*(INPUT!$E$26*(1+INPUT!$C$38))</f>
        <v>2191.3868056499136</v>
      </c>
      <c r="BN19" s="142">
        <f>BN13*(INPUT!$E$26*(1+INPUT!$C$38))</f>
        <v>2205.4862543401296</v>
      </c>
      <c r="BO19" s="142">
        <f>BO13*(INPUT!$E$26*(1+INPUT!$C$38))</f>
        <v>2219.6764193077524</v>
      </c>
      <c r="BP19" s="142">
        <f>BP13*(INPUT!$E$26*(1+INPUT!$C$38))</f>
        <v>2233.957884224043</v>
      </c>
      <c r="BQ19" s="142">
        <f>BQ13*(INPUT!$E$26*(1+INPUT!$C$38))</f>
        <v>2248.3312365156203</v>
      </c>
      <c r="BR19" s="142">
        <f>BR13*(INPUT!$E$26*(1+INPUT!$C$38))</f>
        <v>2262.797067388623</v>
      </c>
      <c r="BS19" s="142">
        <f>BS13*(INPUT!$E$26*(1+INPUT!$C$38))</f>
        <v>2277.3559718530287</v>
      </c>
      <c r="BT19" s="142">
        <f>BT13*(INPUT!$E$26*(1+INPUT!$C$38))</f>
        <v>2292.0085487471274</v>
      </c>
      <c r="BU19" s="142">
        <f>BU13*(INPUT!$E$26*(1+INPUT!$C$38))</f>
        <v>2306.7554007621516</v>
      </c>
      <c r="BV19" s="142">
        <f>BV13*(INPUT!$E$26*(1+INPUT!$C$38))</f>
        <v>2321.5971344670684</v>
      </c>
      <c r="BW19" s="142">
        <f>BW13*(INPUT!$E$26*(1+INPUT!$C$38))</f>
        <v>2336.5343603335268</v>
      </c>
      <c r="BX19" s="142">
        <f>BX13*(INPUT!$E$26*(1+INPUT!$C$38))</f>
        <v>2351.5676927609707</v>
      </c>
      <c r="BY19" s="142">
        <f>BY13*(INPUT!$E$26*(1+INPUT!$C$38))</f>
        <v>2366.697750101906</v>
      </c>
      <c r="BZ19" s="142">
        <f>BZ13*(INPUT!$E$26*(1+INPUT!$C$38))</f>
        <v>2381.9251546873393</v>
      </c>
      <c r="CA19" s="142">
        <f>CA13*(INPUT!$E$26*(1+INPUT!$C$38))</f>
        <v>2397.2505328523721</v>
      </c>
      <c r="CB19" s="142">
        <f>CB13*(INPUT!$E$26*(1+INPUT!$C$38))</f>
        <v>2412.674514961966</v>
      </c>
      <c r="CC19" s="142">
        <f>CC13*(INPUT!$E$26*(1+INPUT!$C$38))</f>
        <v>2428.1977354368696</v>
      </c>
      <c r="CD19" s="142">
        <f>CD13*(INPUT!$E$26*(1+INPUT!$C$38))</f>
        <v>2443.8208327797124</v>
      </c>
      <c r="CE19" s="142">
        <f>CE13*(INPUT!$E$26*(1+INPUT!$C$38))</f>
        <v>2459.5444496012706</v>
      </c>
      <c r="CF19" s="142">
        <f>CF13*(INPUT!$E$26*(1+INPUT!$C$38))</f>
        <v>2475.3692326468972</v>
      </c>
      <c r="CG19" s="142">
        <f>CG13*(INPUT!$E$26*(1+INPUT!$C$38))</f>
        <v>2491.295832823123</v>
      </c>
      <c r="CH19" s="142">
        <f>CH13*(INPUT!$E$26*(1+INPUT!$C$38))</f>
        <v>2507.3249052244332</v>
      </c>
      <c r="CI19" s="142">
        <f>CI13*(INPUT!$E$26*(1+INPUT!$C$38))</f>
        <v>2523.4571091602088</v>
      </c>
      <c r="CJ19" s="142">
        <f>CJ13*(INPUT!$E$26*(1+INPUT!$C$38))</f>
        <v>2539.6931081818479</v>
      </c>
      <c r="CK19" s="142">
        <f>CK13*(INPUT!$E$26*(1+INPUT!$C$38))</f>
        <v>2556.033570110058</v>
      </c>
      <c r="CL19" s="142">
        <f>CL13*(INPUT!$E$26*(1+INPUT!$C$38))</f>
        <v>2572.4791670623258</v>
      </c>
      <c r="CM19" s="142">
        <f>CM13*(INPUT!$E$26*(1+INPUT!$C$38))</f>
        <v>2589.0305754805613</v>
      </c>
      <c r="CN19" s="142">
        <f>CN13*(INPUT!$E$26*(1+INPUT!$C$38))</f>
        <v>2605.6884761589226</v>
      </c>
      <c r="CO19" s="142">
        <f>CO13*(INPUT!$E$26*(1+INPUT!$C$38))</f>
        <v>2622.4535542718181</v>
      </c>
      <c r="CP19" s="142">
        <f>CP13*(INPUT!$E$26*(1+INPUT!$C$38))</f>
        <v>2639.3264994020883</v>
      </c>
      <c r="CQ19" s="142">
        <f>CQ13*(INPUT!$E$26*(1+INPUT!$C$38))</f>
        <v>2656.3080055693708</v>
      </c>
      <c r="CR19" s="142">
        <f>CR13*(INPUT!$E$26*(1+INPUT!$C$38))</f>
        <v>2673.3987712586472</v>
      </c>
      <c r="CS19" s="142">
        <f>CS13*(INPUT!$E$26*(1+INPUT!$C$38))</f>
        <v>2690.5994994489715</v>
      </c>
      <c r="CT19" s="142">
        <f>CT13*(INPUT!$E$26*(1+INPUT!$C$38))</f>
        <v>2707.9108976423868</v>
      </c>
      <c r="CU19" s="142">
        <f>CU13*(INPUT!$E$26*(1+INPUT!$C$38))</f>
        <v>2725.3336778930238</v>
      </c>
      <c r="CV19" s="142">
        <f>CV13*(INPUT!$E$26*(1+INPUT!$C$38))</f>
        <v>2742.868556836394</v>
      </c>
      <c r="CW19" s="142">
        <f>CW13*(INPUT!$E$26*(1+INPUT!$C$38))</f>
        <v>2760.5162557188614</v>
      </c>
      <c r="CX19" s="142">
        <f>CX13*(INPUT!$E$26*(1+INPUT!$C$38))</f>
        <v>2778.2775004273103</v>
      </c>
      <c r="CY19" s="142">
        <f>CY13*(INPUT!$E$26*(1+INPUT!$C$38))</f>
        <v>2796.1530215190046</v>
      </c>
      <c r="CZ19" s="142">
        <f>CZ13*(INPUT!$E$26*(1+INPUT!$C$38))</f>
        <v>2814.1435542516351</v>
      </c>
      <c r="DA19" s="142">
        <f>DA13*(INPUT!$E$26*(1+INPUT!$C$38))</f>
        <v>2832.2498386135621</v>
      </c>
      <c r="DB19" s="142">
        <f>DB13*(INPUT!$E$26*(1+INPUT!$C$38))</f>
        <v>2850.4726193542542</v>
      </c>
      <c r="DC19" s="142">
        <f>DC13*(INPUT!$E$26*(1+INPUT!$C$38))</f>
        <v>2868.8126460149197</v>
      </c>
      <c r="DD19" s="142">
        <f>DD13*(INPUT!$E$26*(1+INPUT!$C$38))</f>
        <v>2887.2706729593378</v>
      </c>
      <c r="DE19" s="142">
        <f>DE13*(INPUT!$E$26*(1+INPUT!$C$38))</f>
        <v>2905.8474594048885</v>
      </c>
      <c r="DF19" s="142">
        <f>DF13*(INPUT!$E$26*(1+INPUT!$C$38))</f>
        <v>2924.5437694537763</v>
      </c>
      <c r="DG19" s="142">
        <f>DG13*(INPUT!$E$26*(1+INPUT!$C$38))</f>
        <v>2943.3603721244644</v>
      </c>
      <c r="DH19" s="142">
        <f>DH13*(INPUT!$E$26*(1+INPUT!$C$38))</f>
        <v>2962.2980413833043</v>
      </c>
      <c r="DI19" s="142">
        <f>DI13*(INPUT!$E$26*(1+INPUT!$C$38))</f>
        <v>2981.3575561763687</v>
      </c>
      <c r="DJ19" s="142">
        <f>DJ13*(INPUT!$E$26*(1+INPUT!$C$38))</f>
        <v>3000.5397004614938</v>
      </c>
      <c r="DK19" s="142">
        <f>DK13*(INPUT!$E$26*(1+INPUT!$C$38))</f>
        <v>3019.8452632405233</v>
      </c>
      <c r="DL19" s="142">
        <f>DL13*(INPUT!$E$26*(1+INPUT!$C$38))</f>
        <v>3039.2750385917643</v>
      </c>
      <c r="DM19" s="142">
        <f>DM13*(INPUT!$E$26*(1+INPUT!$C$38))</f>
        <v>3058.8298257026449</v>
      </c>
      <c r="DN19" s="142">
        <f>DN13*(INPUT!$E$26*(1+INPUT!$C$38))</f>
        <v>3078.5104289025926</v>
      </c>
      <c r="DO19" s="142">
        <f>DO13*(INPUT!$E$26*(1+INPUT!$C$38))</f>
        <v>3098.3176576961114</v>
      </c>
      <c r="DP19" s="142">
        <f>DP13*(INPUT!$E$26*(1+INPUT!$C$38))</f>
        <v>3118.2523267960833</v>
      </c>
      <c r="DQ19" s="142">
        <f>DQ13*(INPUT!$E$26*(1+INPUT!$C$38))</f>
        <v>3138.3152561572774</v>
      </c>
      <c r="DR19" s="142">
        <f>DR13*(INPUT!$E$26*(1+INPUT!$C$38))</f>
        <v>3158.5072710100762</v>
      </c>
    </row>
    <row r="20" spans="1:122" x14ac:dyDescent="0.3">
      <c r="A20" s="424"/>
      <c r="B20" s="127" t="s">
        <v>133</v>
      </c>
      <c r="C20" s="142">
        <v>0</v>
      </c>
      <c r="D20" s="142">
        <v>0</v>
      </c>
      <c r="E20" s="142">
        <v>0</v>
      </c>
      <c r="F20" s="142">
        <v>0</v>
      </c>
      <c r="G20" s="142">
        <v>0</v>
      </c>
      <c r="H20" s="142">
        <v>0</v>
      </c>
      <c r="I20" s="142">
        <v>0</v>
      </c>
      <c r="J20" s="142">
        <v>0</v>
      </c>
      <c r="K20" s="142">
        <v>0</v>
      </c>
      <c r="L20" s="142">
        <v>0</v>
      </c>
      <c r="M20" s="142">
        <v>0</v>
      </c>
      <c r="N20" s="142">
        <v>0</v>
      </c>
      <c r="O20" s="142">
        <v>0</v>
      </c>
      <c r="P20" s="142">
        <v>0</v>
      </c>
      <c r="Q20" s="142">
        <v>0</v>
      </c>
      <c r="R20" s="142">
        <v>0</v>
      </c>
      <c r="S20" s="142">
        <v>0</v>
      </c>
      <c r="T20" s="142">
        <v>0</v>
      </c>
      <c r="U20" s="142">
        <v>0</v>
      </c>
      <c r="V20" s="142">
        <v>0</v>
      </c>
      <c r="W20" s="142">
        <v>0</v>
      </c>
      <c r="X20" s="142">
        <v>0</v>
      </c>
      <c r="Y20" s="142">
        <v>0</v>
      </c>
      <c r="Z20" s="142">
        <v>0</v>
      </c>
      <c r="AA20" s="142">
        <v>0</v>
      </c>
      <c r="AB20" s="142">
        <v>0</v>
      </c>
      <c r="AC20" s="142">
        <v>0</v>
      </c>
      <c r="AD20" s="142">
        <v>0</v>
      </c>
      <c r="AE20" s="142">
        <v>0</v>
      </c>
      <c r="AF20" s="142">
        <v>0</v>
      </c>
      <c r="AG20" s="142">
        <v>0</v>
      </c>
      <c r="AH20" s="142">
        <v>0</v>
      </c>
      <c r="AI20" s="142">
        <v>0</v>
      </c>
      <c r="AJ20" s="142">
        <v>0</v>
      </c>
      <c r="AK20" s="142">
        <v>0</v>
      </c>
      <c r="AL20" s="142">
        <v>0</v>
      </c>
      <c r="AM20" s="142">
        <v>0</v>
      </c>
      <c r="AN20" s="142">
        <v>0</v>
      </c>
      <c r="AO20" s="142">
        <v>0</v>
      </c>
      <c r="AP20" s="142">
        <v>0</v>
      </c>
      <c r="AQ20" s="142">
        <v>0</v>
      </c>
      <c r="AR20" s="142">
        <v>0</v>
      </c>
      <c r="AS20" s="142">
        <v>0</v>
      </c>
      <c r="AT20" s="142">
        <v>0</v>
      </c>
      <c r="AU20" s="142">
        <v>0</v>
      </c>
      <c r="AV20" s="142">
        <v>0</v>
      </c>
      <c r="AW20" s="142">
        <v>0</v>
      </c>
      <c r="AX20" s="142">
        <v>0</v>
      </c>
      <c r="AY20" s="142">
        <v>0</v>
      </c>
      <c r="AZ20" s="142">
        <v>0</v>
      </c>
      <c r="BA20" s="142">
        <v>0</v>
      </c>
      <c r="BB20" s="142">
        <v>0</v>
      </c>
      <c r="BC20" s="142">
        <v>0</v>
      </c>
      <c r="BD20" s="142">
        <v>0</v>
      </c>
      <c r="BE20" s="142">
        <v>0</v>
      </c>
      <c r="BF20" s="142">
        <v>0</v>
      </c>
      <c r="BG20" s="142">
        <v>0</v>
      </c>
      <c r="BH20" s="142">
        <v>0</v>
      </c>
      <c r="BI20" s="142">
        <v>0</v>
      </c>
      <c r="BJ20" s="142">
        <v>0</v>
      </c>
      <c r="BK20" s="142">
        <v>0</v>
      </c>
      <c r="BL20" s="142">
        <v>0</v>
      </c>
      <c r="BM20" s="142">
        <v>0</v>
      </c>
      <c r="BN20" s="142">
        <v>0</v>
      </c>
      <c r="BO20" s="142">
        <v>0</v>
      </c>
      <c r="BP20" s="142">
        <v>0</v>
      </c>
      <c r="BQ20" s="142">
        <v>0</v>
      </c>
      <c r="BR20" s="142">
        <v>0</v>
      </c>
      <c r="BS20" s="142">
        <v>0</v>
      </c>
      <c r="BT20" s="142">
        <v>0</v>
      </c>
      <c r="BU20" s="142">
        <v>0</v>
      </c>
      <c r="BV20" s="142">
        <v>0</v>
      </c>
      <c r="BW20" s="142">
        <v>0</v>
      </c>
      <c r="BX20" s="142">
        <v>0</v>
      </c>
      <c r="BY20" s="142">
        <v>0</v>
      </c>
      <c r="BZ20" s="142">
        <v>0</v>
      </c>
      <c r="CA20" s="142">
        <v>0</v>
      </c>
      <c r="CB20" s="142">
        <v>0</v>
      </c>
      <c r="CC20" s="142">
        <v>0</v>
      </c>
      <c r="CD20" s="142">
        <v>0</v>
      </c>
      <c r="CE20" s="142">
        <v>0</v>
      </c>
      <c r="CF20" s="142">
        <v>0</v>
      </c>
      <c r="CG20" s="142">
        <v>0</v>
      </c>
      <c r="CH20" s="142">
        <v>0</v>
      </c>
      <c r="CI20" s="142">
        <v>0</v>
      </c>
      <c r="CJ20" s="142">
        <v>0</v>
      </c>
      <c r="CK20" s="142">
        <v>0</v>
      </c>
      <c r="CL20" s="142">
        <v>0</v>
      </c>
      <c r="CM20" s="142">
        <v>0</v>
      </c>
      <c r="CN20" s="142">
        <v>0</v>
      </c>
      <c r="CO20" s="142">
        <v>0</v>
      </c>
      <c r="CP20" s="142">
        <v>0</v>
      </c>
      <c r="CQ20" s="142">
        <v>0</v>
      </c>
      <c r="CR20" s="142">
        <v>0</v>
      </c>
      <c r="CS20" s="142">
        <v>0</v>
      </c>
      <c r="CT20" s="142">
        <v>0</v>
      </c>
      <c r="CU20" s="142">
        <v>0</v>
      </c>
      <c r="CV20" s="142">
        <v>0</v>
      </c>
      <c r="CW20" s="142">
        <v>0</v>
      </c>
      <c r="CX20" s="142">
        <v>0</v>
      </c>
      <c r="CY20" s="142">
        <v>0</v>
      </c>
      <c r="CZ20" s="142">
        <v>0</v>
      </c>
      <c r="DA20" s="142">
        <v>0</v>
      </c>
      <c r="DB20" s="142">
        <v>0</v>
      </c>
      <c r="DC20" s="142">
        <v>0</v>
      </c>
      <c r="DD20" s="142">
        <v>0</v>
      </c>
      <c r="DE20" s="142">
        <v>0</v>
      </c>
      <c r="DF20" s="142">
        <v>0</v>
      </c>
      <c r="DG20" s="142">
        <v>0</v>
      </c>
      <c r="DH20" s="142">
        <v>0</v>
      </c>
      <c r="DI20" s="142">
        <v>0</v>
      </c>
      <c r="DJ20" s="142">
        <v>0</v>
      </c>
      <c r="DK20" s="142">
        <v>0</v>
      </c>
      <c r="DL20" s="142">
        <v>0</v>
      </c>
      <c r="DM20" s="142">
        <v>0</v>
      </c>
      <c r="DN20" s="142">
        <v>0</v>
      </c>
      <c r="DO20" s="142">
        <v>0</v>
      </c>
      <c r="DP20" s="142">
        <v>0</v>
      </c>
      <c r="DQ20" s="142">
        <v>0</v>
      </c>
      <c r="DR20" s="142">
        <v>0</v>
      </c>
    </row>
    <row r="21" spans="1:122" x14ac:dyDescent="0.3">
      <c r="A21" s="424"/>
      <c r="B21" s="127" t="s">
        <v>134</v>
      </c>
      <c r="C21" s="142">
        <f>C15*INPUT!$E$18</f>
        <v>0</v>
      </c>
      <c r="D21" s="142">
        <f>D15*INPUT!$E$18</f>
        <v>0</v>
      </c>
      <c r="E21" s="142">
        <f>E15*INPUT!$E$18</f>
        <v>0</v>
      </c>
      <c r="F21" s="142">
        <f>F15*INPUT!$E$18</f>
        <v>0</v>
      </c>
      <c r="G21" s="142">
        <f>G15*INPUT!$E$18</f>
        <v>0</v>
      </c>
      <c r="H21" s="142">
        <f>H15*INPUT!$E$18</f>
        <v>0</v>
      </c>
      <c r="I21" s="142">
        <f>I15*INPUT!$E$18</f>
        <v>0</v>
      </c>
      <c r="J21" s="142">
        <f>J15*INPUT!$E$18</f>
        <v>0</v>
      </c>
      <c r="K21" s="142">
        <f>K15*INPUT!$E$18</f>
        <v>0</v>
      </c>
      <c r="L21" s="142">
        <f>L15*INPUT!$E$18</f>
        <v>0</v>
      </c>
      <c r="M21" s="142">
        <f>M15*INPUT!$E$18</f>
        <v>0</v>
      </c>
      <c r="N21" s="142">
        <f>N15*INPUT!$E$18</f>
        <v>0</v>
      </c>
      <c r="O21" s="142">
        <f>O15*(INPUT!$E$18*(1+INPUT!$C$38))</f>
        <v>0</v>
      </c>
      <c r="P21" s="142">
        <f>P15*(INPUT!$E$18*(1+INPUT!$C$38))</f>
        <v>0</v>
      </c>
      <c r="Q21" s="142">
        <f>Q15*(INPUT!$E$18*(1+INPUT!$C$38))</f>
        <v>0</v>
      </c>
      <c r="R21" s="142">
        <f>R15*(INPUT!$E$18*(1+INPUT!$C$38))</f>
        <v>0</v>
      </c>
      <c r="S21" s="142">
        <f>S15*(INPUT!$E$18*(1+INPUT!$C$38))</f>
        <v>0</v>
      </c>
      <c r="T21" s="142">
        <f>T15*(INPUT!$E$18*(1+INPUT!$C$38))</f>
        <v>0</v>
      </c>
      <c r="U21" s="142">
        <f>U15*(INPUT!$E$18*(1+INPUT!$C$38))</f>
        <v>0</v>
      </c>
      <c r="V21" s="142">
        <f>V15*(INPUT!$E$18*(1+INPUT!$C$38))</f>
        <v>0</v>
      </c>
      <c r="W21" s="142">
        <f>W15*(INPUT!$E$18*(1+INPUT!$C$38))</f>
        <v>0</v>
      </c>
      <c r="X21" s="142">
        <f>X15*(INPUT!$E$18*(1+INPUT!$C$38))</f>
        <v>0</v>
      </c>
      <c r="Y21" s="142">
        <f>Y15*(INPUT!$E$18*(1+INPUT!$C$38))</f>
        <v>0</v>
      </c>
      <c r="Z21" s="142">
        <f>Z15*(INPUT!$E$18*(1+INPUT!$C$38))</f>
        <v>0</v>
      </c>
      <c r="AA21" s="142">
        <f>AA15*(INPUT!$E$18*(1+INPUT!$C$38))</f>
        <v>0</v>
      </c>
      <c r="AB21" s="142">
        <f>AB15*(INPUT!$E$18*(1+INPUT!$C$38))</f>
        <v>0</v>
      </c>
      <c r="AC21" s="142">
        <f>AC15*(INPUT!$E$18*(1+INPUT!$C$38))</f>
        <v>0</v>
      </c>
      <c r="AD21" s="142">
        <f>AD15*(INPUT!$E$18*(1+INPUT!$C$38))</f>
        <v>0</v>
      </c>
      <c r="AE21" s="142">
        <f>AE15*(INPUT!$E$18*(1+INPUT!$C$38))</f>
        <v>0</v>
      </c>
      <c r="AF21" s="142">
        <f>AF15*(INPUT!$E$18*(1+INPUT!$C$38))</f>
        <v>0</v>
      </c>
      <c r="AG21" s="142">
        <f>AG15*(INPUT!$E$18*(1+INPUT!$C$38))</f>
        <v>0</v>
      </c>
      <c r="AH21" s="142">
        <f>AH15*(INPUT!$E$18*(1+INPUT!$C$38))</f>
        <v>0</v>
      </c>
      <c r="AI21" s="142">
        <f>AI15*(INPUT!$E$18*(1+INPUT!$C$38))</f>
        <v>0</v>
      </c>
      <c r="AJ21" s="142">
        <f>AJ15*(INPUT!$E$18*(1+INPUT!$C$38))</f>
        <v>0</v>
      </c>
      <c r="AK21" s="142">
        <f>AK15*(INPUT!$E$18*(1+INPUT!$C$38))</f>
        <v>0</v>
      </c>
      <c r="AL21" s="142">
        <f>AL15*(INPUT!$E$18*(1+INPUT!$C$38))</f>
        <v>0</v>
      </c>
      <c r="AM21" s="142">
        <f>AM15*(INPUT!$E$18*(1+INPUT!$C$38))</f>
        <v>8481.0466999267464</v>
      </c>
      <c r="AN21" s="142">
        <f>AN15*(INPUT!$E$18*(1+INPUT!$C$38))</f>
        <v>8535.0993773547234</v>
      </c>
      <c r="AO21" s="142">
        <f>AO15*(INPUT!$E$18*(1+INPUT!$C$38))</f>
        <v>8589.4965514044652</v>
      </c>
      <c r="AP21" s="142">
        <f>AP15*(INPUT!$E$18*(1+INPUT!$C$38))</f>
        <v>8644.240417673449</v>
      </c>
      <c r="AQ21" s="142">
        <f>AQ15*(INPUT!$E$18*(1+INPUT!$C$38))</f>
        <v>8699.3331857524681</v>
      </c>
      <c r="AR21" s="142">
        <f>AR15*(INPUT!$E$18*(1+INPUT!$C$38))</f>
        <v>8754.7770793148102</v>
      </c>
      <c r="AS21" s="142">
        <f>AS15*(INPUT!$E$18*(1+INPUT!$C$38))</f>
        <v>8810.5743362060093</v>
      </c>
      <c r="AT21" s="142">
        <f>AT15*(INPUT!$E$18*(1+INPUT!$C$38))</f>
        <v>8866.727208534172</v>
      </c>
      <c r="AU21" s="142">
        <f>AU15*(INPUT!$E$18*(1+INPUT!$C$38))</f>
        <v>8923.2379627608789</v>
      </c>
      <c r="AV21" s="142">
        <f>AV15*(INPUT!$E$18*(1+INPUT!$C$38))</f>
        <v>8980.1088797926623</v>
      </c>
      <c r="AW21" s="142">
        <f>AW15*(INPUT!$E$18*(1+INPUT!$C$38))</f>
        <v>9037.3422550730684</v>
      </c>
      <c r="AX21" s="142">
        <f>AX15*(INPUT!$E$18*(1+INPUT!$C$38))</f>
        <v>9094.9403986753096</v>
      </c>
      <c r="AY21" s="142">
        <f>AY15*(INPUT!$E$18*(1+INPUT!$C$38))</f>
        <v>9152.9056353955057</v>
      </c>
      <c r="AZ21" s="142">
        <f>AZ15*(INPUT!$E$18*(1+INPUT!$C$38))</f>
        <v>9211.2403048465112</v>
      </c>
      <c r="BA21" s="142">
        <f>BA15*(INPUT!$E$18*(1+INPUT!$C$38))</f>
        <v>9269.9467615523517</v>
      </c>
      <c r="BB21" s="142">
        <f>BB15*(INPUT!$E$18*(1+INPUT!$C$38))</f>
        <v>9329.0273750432625</v>
      </c>
      <c r="BC21" s="142">
        <f>BC15*(INPUT!$E$18*(1+INPUT!$C$38))</f>
        <v>9388.4845299513181</v>
      </c>
      <c r="BD21" s="142">
        <f>BD15*(INPUT!$E$18*(1+INPUT!$C$38))</f>
        <v>9448.3206261066898</v>
      </c>
      <c r="BE21" s="142">
        <f>BE15*(INPUT!$E$18*(1+INPUT!$C$38))</f>
        <v>9508.5380786345104</v>
      </c>
      <c r="BF21" s="142">
        <f>BF15*(INPUT!$E$18*(1+INPUT!$C$38))</f>
        <v>9569.1393180523428</v>
      </c>
      <c r="BG21" s="142">
        <f>BG15*(INPUT!$E$18*(1+INPUT!$C$38))</f>
        <v>9630.1267903682929</v>
      </c>
      <c r="BH21" s="142">
        <f>BH15*(INPUT!$E$18*(1+INPUT!$C$38))</f>
        <v>9691.5029571797331</v>
      </c>
      <c r="BI21" s="142">
        <f>BI15*(INPUT!$E$18*(1+INPUT!$C$38))</f>
        <v>9753.2702957726542</v>
      </c>
      <c r="BJ21" s="142">
        <f>BJ15*(INPUT!$E$18*(1+INPUT!$C$38))</f>
        <v>9815.4312992216546</v>
      </c>
      <c r="BK21" s="142">
        <f>BK15*(INPUT!$E$18*(1+INPUT!$C$38))</f>
        <v>9877.9884764905746</v>
      </c>
      <c r="BL21" s="142">
        <f>BL15*(INPUT!$E$18*(1+INPUT!$C$38))</f>
        <v>9940.9443525337592</v>
      </c>
      <c r="BM21" s="142">
        <f>BM15*(INPUT!$E$18*(1+INPUT!$C$38))</f>
        <v>10004.301468397964</v>
      </c>
      <c r="BN21" s="142">
        <f>BN15*(INPUT!$E$18*(1+INPUT!$C$38))</f>
        <v>10068.062381324931</v>
      </c>
      <c r="BO21" s="142">
        <f>BO15*(INPUT!$E$18*(1+INPUT!$C$38))</f>
        <v>10132.229664854596</v>
      </c>
      <c r="BP21" s="142">
        <f>BP15*(INPUT!$E$18*(1+INPUT!$C$38))</f>
        <v>10196.805908928964</v>
      </c>
      <c r="BQ21" s="142">
        <f>BQ15*(INPUT!$E$18*(1+INPUT!$C$38))</f>
        <v>10261.793719996647</v>
      </c>
      <c r="BR21" s="142">
        <f>BR15*(INPUT!$E$18*(1+INPUT!$C$38))</f>
        <v>10327.195721118069</v>
      </c>
      <c r="BS21" s="142">
        <f>BS15*(INPUT!$E$18*(1+INPUT!$C$38))</f>
        <v>10393.014552071332</v>
      </c>
      <c r="BT21" s="142">
        <f>BT15*(INPUT!$E$18*(1+INPUT!$C$38))</f>
        <v>10459.252869458765</v>
      </c>
      <c r="BU21" s="142">
        <f>BU15*(INPUT!$E$18*(1+INPUT!$C$38))</f>
        <v>10525.913346814161</v>
      </c>
      <c r="BV21" s="142">
        <f>BV15*(INPUT!$E$18*(1+INPUT!$C$38))</f>
        <v>10592.998674710672</v>
      </c>
      <c r="BW21" s="142">
        <f>BW15*(INPUT!$E$18*(1+INPUT!$C$38))</f>
        <v>10660.511560869414</v>
      </c>
      <c r="BX21" s="142">
        <f>BX15*(INPUT!$E$18*(1+INPUT!$C$38))</f>
        <v>10728.454730268764</v>
      </c>
      <c r="BY21" s="142">
        <f>BY15*(INPUT!$E$18*(1+INPUT!$C$38))</f>
        <v>10796.830925254331</v>
      </c>
      <c r="BZ21" s="142">
        <f>BZ15*(INPUT!$E$18*(1+INPUT!$C$38))</f>
        <v>10865.642905649656</v>
      </c>
      <c r="CA21" s="142">
        <f>CA15*(INPUT!$E$18*(1+INPUT!$C$38))</f>
        <v>10934.893448867602</v>
      </c>
      <c r="CB21" s="142">
        <f>CB15*(INPUT!$E$18*(1+INPUT!$C$38))</f>
        <v>11004.585350022451</v>
      </c>
      <c r="CC21" s="142">
        <f>CC15*(INPUT!$E$18*(1+INPUT!$C$38))</f>
        <v>11074.721422042732</v>
      </c>
      <c r="CD21" s="142">
        <f>CD15*(INPUT!$E$18*(1+INPUT!$C$38))</f>
        <v>11145.304495784747</v>
      </c>
      <c r="CE21" s="142">
        <f>CE15*(INPUT!$E$18*(1+INPUT!$C$38))</f>
        <v>11216.337420146838</v>
      </c>
      <c r="CF21" s="142">
        <f>CF15*(INPUT!$E$18*(1+INPUT!$C$38))</f>
        <v>11287.82306218437</v>
      </c>
      <c r="CG21" s="142">
        <f>CG15*(INPUT!$E$18*(1+INPUT!$C$38))</f>
        <v>11359.764307225461</v>
      </c>
      <c r="CH21" s="142">
        <f>CH15*(INPUT!$E$18*(1+INPUT!$C$38))</f>
        <v>11432.164058987426</v>
      </c>
      <c r="CI21" s="142">
        <f>CI15*(INPUT!$E$18*(1+INPUT!$C$38))</f>
        <v>11505.025239693992</v>
      </c>
      <c r="CJ21" s="142">
        <f>CJ15*(INPUT!$E$18*(1+INPUT!$C$38))</f>
        <v>11578.350790193237</v>
      </c>
      <c r="CK21" s="142">
        <f>CK15*(INPUT!$E$18*(1+INPUT!$C$38))</f>
        <v>11652.143670076295</v>
      </c>
      <c r="CL21" s="142">
        <f>CL15*(INPUT!$E$18*(1+INPUT!$C$38))</f>
        <v>11726.406857796808</v>
      </c>
      <c r="CM21" s="142">
        <f>CM15*(INPUT!$E$18*(1+INPUT!$C$38))</f>
        <v>11801.143350791146</v>
      </c>
      <c r="CN21" s="142">
        <f>CN15*(INPUT!$E$18*(1+INPUT!$C$38))</f>
        <v>11876.356165599387</v>
      </c>
      <c r="CO21" s="142">
        <f>CO15*(INPUT!$E$18*(1+INPUT!$C$38))</f>
        <v>11952.048337987082</v>
      </c>
      <c r="CP21" s="142">
        <f>CP15*(INPUT!$E$18*(1+INPUT!$C$38))</f>
        <v>12028.222923067766</v>
      </c>
      <c r="CQ21" s="142">
        <f>CQ15*(INPUT!$E$18*(1+INPUT!$C$38))</f>
        <v>12104.882995426289</v>
      </c>
      <c r="CR21" s="142">
        <f>CR15*(INPUT!$E$18*(1+INPUT!$C$38))</f>
        <v>12182.031649242905</v>
      </c>
      <c r="CS21" s="142">
        <f>CS15*(INPUT!$E$18*(1+INPUT!$C$38))</f>
        <v>12259.67199841816</v>
      </c>
      <c r="CT21" s="142">
        <f>CT15*(INPUT!$E$18*(1+INPUT!$C$38))</f>
        <v>12337.807176698578</v>
      </c>
      <c r="CU21" s="142">
        <f>CU15*(INPUT!$E$18*(1+INPUT!$C$38))</f>
        <v>12416.440337803142</v>
      </c>
      <c r="CV21" s="142">
        <f>CV15*(INPUT!$E$18*(1+INPUT!$C$38))</f>
        <v>12495.574655550599</v>
      </c>
      <c r="CW21" s="142">
        <f>CW15*(INPUT!$E$18*(1+INPUT!$C$38))</f>
        <v>12575.213323987544</v>
      </c>
      <c r="CX21" s="142">
        <f>CX15*(INPUT!$E$18*(1+INPUT!$C$38))</f>
        <v>12655.359557517349</v>
      </c>
      <c r="CY21" s="142">
        <f>CY15*(INPUT!$E$18*(1+INPUT!$C$38))</f>
        <v>12736.016591029907</v>
      </c>
      <c r="CZ21" s="142">
        <f>CZ15*(INPUT!$E$18*(1+INPUT!$C$38))</f>
        <v>12817.187680032195</v>
      </c>
      <c r="DA21" s="142">
        <f>DA15*(INPUT!$E$18*(1+INPUT!$C$38))</f>
        <v>12898.876100779677</v>
      </c>
      <c r="DB21" s="142">
        <f>DB15*(INPUT!$E$18*(1+INPUT!$C$38))</f>
        <v>12981.085150408531</v>
      </c>
      <c r="DC21" s="142">
        <f>DC15*(INPUT!$E$18*(1+INPUT!$C$38))</f>
        <v>13063.818147068747</v>
      </c>
      <c r="DD21" s="142">
        <f>DD15*(INPUT!$E$18*(1+INPUT!$C$38))</f>
        <v>13147.078430058036</v>
      </c>
      <c r="DE21" s="142">
        <f>DE15*(INPUT!$E$18*(1+INPUT!$C$38))</f>
        <v>13230.86935995663</v>
      </c>
      <c r="DF21" s="142">
        <f>DF15*(INPUT!$E$18*(1+INPUT!$C$38))</f>
        <v>13315.194318762911</v>
      </c>
      <c r="DG21" s="142">
        <f>DG15*(INPUT!$E$18*(1+INPUT!$C$38))</f>
        <v>13400.056710029919</v>
      </c>
      <c r="DH21" s="142">
        <f>DH15*(INPUT!$E$18*(1+INPUT!$C$38))</f>
        <v>13485.45995900273</v>
      </c>
      <c r="DI21" s="142">
        <f>DI15*(INPUT!$E$18*(1+INPUT!$C$38))</f>
        <v>13571.407512756701</v>
      </c>
      <c r="DJ21" s="142">
        <f>DJ15*(INPUT!$E$18*(1+INPUT!$C$38))</f>
        <v>13657.902840336612</v>
      </c>
      <c r="DK21" s="142">
        <f>DK15*(INPUT!$E$18*(1+INPUT!$C$38))</f>
        <v>13744.949432896676</v>
      </c>
      <c r="DL21" s="142">
        <f>DL15*(INPUT!$E$18*(1+INPUT!$C$38))</f>
        <v>13832.55080384145</v>
      </c>
      <c r="DM21" s="142">
        <f>DM15*(INPUT!$E$18*(1+INPUT!$C$38))</f>
        <v>13920.710488967656</v>
      </c>
      <c r="DN21" s="142">
        <f>DN15*(INPUT!$E$18*(1+INPUT!$C$38))</f>
        <v>14009.432046606873</v>
      </c>
      <c r="DO21" s="142">
        <f>DO15*(INPUT!$E$18*(1+INPUT!$C$38))</f>
        <v>14098.719057769182</v>
      </c>
      <c r="DP21" s="142">
        <f>DP15*(INPUT!$E$18*(1+INPUT!$C$38))</f>
        <v>14188.575126287691</v>
      </c>
      <c r="DQ21" s="142">
        <f>DQ15*(INPUT!$E$18*(1+INPUT!$C$38))</f>
        <v>14279.003878963997</v>
      </c>
      <c r="DR21" s="142">
        <f>DR15*(INPUT!$E$18*(1+INPUT!$C$38))</f>
        <v>14370.008965714571</v>
      </c>
    </row>
    <row r="22" spans="1:122" x14ac:dyDescent="0.3">
      <c r="A22" s="424"/>
      <c r="B22" s="127" t="s">
        <v>135</v>
      </c>
      <c r="C22" s="142">
        <v>0</v>
      </c>
      <c r="D22" s="142">
        <v>0</v>
      </c>
      <c r="E22" s="142">
        <v>0</v>
      </c>
      <c r="F22" s="142">
        <v>0</v>
      </c>
      <c r="G22" s="142">
        <v>0</v>
      </c>
      <c r="H22" s="142">
        <v>0</v>
      </c>
      <c r="I22" s="142">
        <v>0</v>
      </c>
      <c r="J22" s="142">
        <v>0</v>
      </c>
      <c r="K22" s="142">
        <v>0</v>
      </c>
      <c r="L22" s="142">
        <v>0</v>
      </c>
      <c r="M22" s="142">
        <v>0</v>
      </c>
      <c r="N22" s="142">
        <v>0</v>
      </c>
      <c r="O22" s="18">
        <f>1000*(1+INPUT!$C$38)</f>
        <v>1050</v>
      </c>
      <c r="P22" s="18">
        <f>0</f>
        <v>0</v>
      </c>
      <c r="Q22" s="18">
        <f>0</f>
        <v>0</v>
      </c>
      <c r="R22" s="18">
        <f>1000*(1+INPUT!$C$38)</f>
        <v>1050</v>
      </c>
      <c r="S22" s="18">
        <f>0</f>
        <v>0</v>
      </c>
      <c r="T22" s="18">
        <f>0</f>
        <v>0</v>
      </c>
      <c r="U22" s="18">
        <f>1000*(1+INPUT!$C$38)</f>
        <v>1050</v>
      </c>
      <c r="V22" s="18">
        <f>0</f>
        <v>0</v>
      </c>
      <c r="W22" s="18">
        <f>0</f>
        <v>0</v>
      </c>
      <c r="X22" s="18">
        <f>1000*(1+INPUT!$C$38)</f>
        <v>1050</v>
      </c>
      <c r="Y22" s="18">
        <f>0</f>
        <v>0</v>
      </c>
      <c r="Z22" s="18">
        <f>0</f>
        <v>0</v>
      </c>
      <c r="AA22" s="18">
        <f>1000*(1+INPUT!$C$38)</f>
        <v>1050</v>
      </c>
      <c r="AB22" s="18">
        <f>0</f>
        <v>0</v>
      </c>
      <c r="AC22" s="18">
        <f>0</f>
        <v>0</v>
      </c>
      <c r="AD22" s="18">
        <f>1000*(1+INPUT!$C$38)</f>
        <v>1050</v>
      </c>
      <c r="AE22" s="18">
        <f>0</f>
        <v>0</v>
      </c>
      <c r="AF22" s="18">
        <f>0</f>
        <v>0</v>
      </c>
      <c r="AG22" s="18">
        <f>1000*(1+INPUT!$C$38)</f>
        <v>1050</v>
      </c>
      <c r="AH22" s="18">
        <f>0</f>
        <v>0</v>
      </c>
      <c r="AI22" s="18">
        <f>0</f>
        <v>0</v>
      </c>
      <c r="AJ22" s="18">
        <f>1000*(1+INPUT!$C$38)</f>
        <v>1050</v>
      </c>
      <c r="AK22" s="18">
        <f>0</f>
        <v>0</v>
      </c>
      <c r="AL22" s="18">
        <f>0</f>
        <v>0</v>
      </c>
      <c r="AM22" s="18">
        <f>1000*(1+INPUT!$C$38)</f>
        <v>1050</v>
      </c>
      <c r="AN22" s="18">
        <f>0</f>
        <v>0</v>
      </c>
      <c r="AO22" s="18">
        <f>0</f>
        <v>0</v>
      </c>
      <c r="AP22" s="18">
        <f>1000*(1+INPUT!$C$38)</f>
        <v>1050</v>
      </c>
      <c r="AQ22" s="18">
        <f>0</f>
        <v>0</v>
      </c>
      <c r="AR22" s="18">
        <f>0</f>
        <v>0</v>
      </c>
      <c r="AS22" s="18">
        <f>1000*(1+INPUT!$C$38)</f>
        <v>1050</v>
      </c>
      <c r="AT22" s="18">
        <f>0</f>
        <v>0</v>
      </c>
      <c r="AU22" s="18">
        <f>0</f>
        <v>0</v>
      </c>
      <c r="AV22" s="18">
        <f>1000*(1+INPUT!$C$38)</f>
        <v>1050</v>
      </c>
      <c r="AW22" s="18">
        <f>0</f>
        <v>0</v>
      </c>
      <c r="AX22" s="18">
        <f>0</f>
        <v>0</v>
      </c>
      <c r="AY22" s="18">
        <f>1000*(1+INPUT!$C$38)</f>
        <v>1050</v>
      </c>
      <c r="AZ22" s="18">
        <f>0</f>
        <v>0</v>
      </c>
      <c r="BA22" s="18">
        <f>0</f>
        <v>0</v>
      </c>
      <c r="BB22" s="18">
        <f>1000*(1+INPUT!$C$38)</f>
        <v>1050</v>
      </c>
      <c r="BC22" s="18">
        <f>0</f>
        <v>0</v>
      </c>
      <c r="BD22" s="18">
        <f>0</f>
        <v>0</v>
      </c>
      <c r="BE22" s="18">
        <f>1000*(1+INPUT!$C$38)</f>
        <v>1050</v>
      </c>
      <c r="BF22" s="18">
        <f>0</f>
        <v>0</v>
      </c>
      <c r="BG22" s="18">
        <f>0</f>
        <v>0</v>
      </c>
      <c r="BH22" s="18">
        <f>1000*(1+INPUT!$C$38)</f>
        <v>1050</v>
      </c>
      <c r="BI22" s="18">
        <f>0</f>
        <v>0</v>
      </c>
      <c r="BJ22" s="18">
        <f>0</f>
        <v>0</v>
      </c>
      <c r="BK22" s="18">
        <f>1000*(1+INPUT!$C$38)</f>
        <v>1050</v>
      </c>
      <c r="BL22" s="18">
        <f>0</f>
        <v>0</v>
      </c>
      <c r="BM22" s="18">
        <f>0</f>
        <v>0</v>
      </c>
      <c r="BN22" s="18">
        <f>1000*(1+INPUT!$C$38)</f>
        <v>1050</v>
      </c>
      <c r="BO22" s="18">
        <f>0</f>
        <v>0</v>
      </c>
      <c r="BP22" s="18">
        <f>0</f>
        <v>0</v>
      </c>
      <c r="BQ22" s="18">
        <f>1000*(1+INPUT!$C$38)</f>
        <v>1050</v>
      </c>
      <c r="BR22" s="18">
        <f>0</f>
        <v>0</v>
      </c>
      <c r="BS22" s="18">
        <f>0</f>
        <v>0</v>
      </c>
      <c r="BT22" s="18">
        <f>1000*(1+INPUT!$C$38)</f>
        <v>1050</v>
      </c>
      <c r="BU22" s="18">
        <f>0</f>
        <v>0</v>
      </c>
      <c r="BV22" s="18">
        <f>0</f>
        <v>0</v>
      </c>
      <c r="BW22" s="18">
        <f>1000*(1+INPUT!$C$38)</f>
        <v>1050</v>
      </c>
      <c r="BX22" s="18">
        <f>0</f>
        <v>0</v>
      </c>
      <c r="BY22" s="18">
        <f>0</f>
        <v>0</v>
      </c>
      <c r="BZ22" s="18">
        <f>1000*(1+INPUT!$C$38)</f>
        <v>1050</v>
      </c>
      <c r="CA22" s="18">
        <f>0</f>
        <v>0</v>
      </c>
      <c r="CB22" s="18">
        <f>0</f>
        <v>0</v>
      </c>
      <c r="CC22" s="18">
        <f>1000*(1+INPUT!$C$38)</f>
        <v>1050</v>
      </c>
      <c r="CD22" s="18">
        <f>0</f>
        <v>0</v>
      </c>
      <c r="CE22" s="18">
        <f>0</f>
        <v>0</v>
      </c>
      <c r="CF22" s="18">
        <f>1000*(1+INPUT!$C$38)</f>
        <v>1050</v>
      </c>
      <c r="CG22" s="18">
        <f>0</f>
        <v>0</v>
      </c>
      <c r="CH22" s="18">
        <f>0</f>
        <v>0</v>
      </c>
      <c r="CI22" s="18">
        <f>1000*(1+INPUT!$C$38)</f>
        <v>1050</v>
      </c>
      <c r="CJ22" s="18">
        <f>0</f>
        <v>0</v>
      </c>
      <c r="CK22" s="18">
        <f>0</f>
        <v>0</v>
      </c>
      <c r="CL22" s="18">
        <f>1000*(1+INPUT!$C$38)</f>
        <v>1050</v>
      </c>
      <c r="CM22" s="18">
        <f>0</f>
        <v>0</v>
      </c>
      <c r="CN22" s="18">
        <f>0</f>
        <v>0</v>
      </c>
      <c r="CO22" s="18">
        <f>1000*(1+INPUT!$C$38)</f>
        <v>1050</v>
      </c>
      <c r="CP22" s="18">
        <f>0</f>
        <v>0</v>
      </c>
      <c r="CQ22" s="18">
        <f>0</f>
        <v>0</v>
      </c>
      <c r="CR22" s="18">
        <f>1000*(1+INPUT!$C$38)</f>
        <v>1050</v>
      </c>
      <c r="CS22" s="18">
        <f>0</f>
        <v>0</v>
      </c>
      <c r="CT22" s="18">
        <f>0</f>
        <v>0</v>
      </c>
      <c r="CU22" s="18">
        <f>1000*(1+INPUT!$C$38)</f>
        <v>1050</v>
      </c>
      <c r="CV22" s="18">
        <f>0</f>
        <v>0</v>
      </c>
      <c r="CW22" s="18">
        <f>0</f>
        <v>0</v>
      </c>
      <c r="CX22" s="18">
        <f>1000*(1+INPUT!$C$38)</f>
        <v>1050</v>
      </c>
      <c r="CY22" s="18">
        <f>0</f>
        <v>0</v>
      </c>
      <c r="CZ22" s="18">
        <f>0</f>
        <v>0</v>
      </c>
      <c r="DA22" s="18">
        <f>1000*(1+INPUT!$C$38)</f>
        <v>1050</v>
      </c>
      <c r="DB22" s="18">
        <f>0</f>
        <v>0</v>
      </c>
      <c r="DC22" s="18">
        <f>0</f>
        <v>0</v>
      </c>
      <c r="DD22" s="18">
        <f>1000*(1+INPUT!$C$38)</f>
        <v>1050</v>
      </c>
      <c r="DE22" s="18">
        <f>0</f>
        <v>0</v>
      </c>
      <c r="DF22" s="18">
        <f>0</f>
        <v>0</v>
      </c>
      <c r="DG22" s="18">
        <f>1000*(1+INPUT!$C$38)</f>
        <v>1050</v>
      </c>
      <c r="DH22" s="18">
        <f>0</f>
        <v>0</v>
      </c>
      <c r="DI22" s="18">
        <f>0</f>
        <v>0</v>
      </c>
      <c r="DJ22" s="18">
        <f>1000*(1+INPUT!$C$38)</f>
        <v>1050</v>
      </c>
      <c r="DK22" s="18">
        <f>0</f>
        <v>0</v>
      </c>
      <c r="DL22" s="18">
        <f>0</f>
        <v>0</v>
      </c>
      <c r="DM22" s="18">
        <f>1000*(1+INPUT!$C$38)</f>
        <v>1050</v>
      </c>
      <c r="DN22" s="18">
        <f>0</f>
        <v>0</v>
      </c>
      <c r="DO22" s="18">
        <f>0</f>
        <v>0</v>
      </c>
      <c r="DP22" s="18">
        <f>1000*(1+INPUT!$C$38)</f>
        <v>1050</v>
      </c>
      <c r="DQ22" s="18">
        <f>0</f>
        <v>0</v>
      </c>
      <c r="DR22" s="18">
        <f>0</f>
        <v>0</v>
      </c>
    </row>
    <row r="23" spans="1:122" ht="15" thickBot="1" x14ac:dyDescent="0.35">
      <c r="A23" s="425"/>
      <c r="B23" s="134" t="s">
        <v>136</v>
      </c>
      <c r="C23" s="142">
        <f>500</f>
        <v>500</v>
      </c>
      <c r="D23" s="142">
        <f>500</f>
        <v>500</v>
      </c>
      <c r="E23" s="142">
        <f>500</f>
        <v>500</v>
      </c>
      <c r="F23" s="142">
        <f>500</f>
        <v>500</v>
      </c>
      <c r="G23" s="142">
        <f>500</f>
        <v>500</v>
      </c>
      <c r="H23" s="142">
        <f>500</f>
        <v>500</v>
      </c>
      <c r="I23" s="142">
        <f>500</f>
        <v>500</v>
      </c>
      <c r="J23" s="142">
        <f>500</f>
        <v>500</v>
      </c>
      <c r="K23" s="142">
        <f>500</f>
        <v>500</v>
      </c>
      <c r="L23" s="142">
        <f>500</f>
        <v>500</v>
      </c>
      <c r="M23" s="142">
        <f>500</f>
        <v>500</v>
      </c>
      <c r="N23" s="142">
        <f>500</f>
        <v>500</v>
      </c>
      <c r="O23" s="142">
        <f>500*(1+INPUT!$C$38)</f>
        <v>525</v>
      </c>
      <c r="P23" s="142">
        <f>500*(1+INPUT!$C$38)</f>
        <v>525</v>
      </c>
      <c r="Q23" s="142">
        <f>500*(1+INPUT!$C$38)</f>
        <v>525</v>
      </c>
      <c r="R23" s="142">
        <f>500*(1+INPUT!$C$38)</f>
        <v>525</v>
      </c>
      <c r="S23" s="142">
        <f>500*(1+INPUT!$C$38)</f>
        <v>525</v>
      </c>
      <c r="T23" s="142">
        <f>500*(1+INPUT!$C$38)</f>
        <v>525</v>
      </c>
      <c r="U23" s="142">
        <f>500*(1+INPUT!$C$38)</f>
        <v>525</v>
      </c>
      <c r="V23" s="142">
        <f>500*(1+INPUT!$C$38)</f>
        <v>525</v>
      </c>
      <c r="W23" s="142">
        <f>500*(1+INPUT!$C$38)</f>
        <v>525</v>
      </c>
      <c r="X23" s="142">
        <f>500*(1+INPUT!$C$38)</f>
        <v>525</v>
      </c>
      <c r="Y23" s="142">
        <f>500*(1+INPUT!$C$38)</f>
        <v>525</v>
      </c>
      <c r="Z23" s="142">
        <f>500*(1+INPUT!$C$38)</f>
        <v>525</v>
      </c>
      <c r="AA23" s="142">
        <f>500*(1+INPUT!$C$38)</f>
        <v>525</v>
      </c>
      <c r="AB23" s="142">
        <f>500*(1+INPUT!$C$38)</f>
        <v>525</v>
      </c>
      <c r="AC23" s="142">
        <f>500*(1+INPUT!$C$38)</f>
        <v>525</v>
      </c>
      <c r="AD23" s="142">
        <f>500*(1+INPUT!$C$38)</f>
        <v>525</v>
      </c>
      <c r="AE23" s="142">
        <f>500*(1+INPUT!$C$38)</f>
        <v>525</v>
      </c>
      <c r="AF23" s="142">
        <f>500*(1+INPUT!$C$38)</f>
        <v>525</v>
      </c>
      <c r="AG23" s="142">
        <f>500*(1+INPUT!$C$38)</f>
        <v>525</v>
      </c>
      <c r="AH23" s="142">
        <f>500*(1+INPUT!$C$38)</f>
        <v>525</v>
      </c>
      <c r="AI23" s="142">
        <f>500*(1+INPUT!$C$38)</f>
        <v>525</v>
      </c>
      <c r="AJ23" s="142">
        <f>500*(1+INPUT!$C$38)</f>
        <v>525</v>
      </c>
      <c r="AK23" s="142">
        <f>500*(1+INPUT!$C$38)</f>
        <v>525</v>
      </c>
      <c r="AL23" s="142">
        <f>500*(1+INPUT!$C$38)</f>
        <v>525</v>
      </c>
      <c r="AM23" s="142">
        <f>500*(1+INPUT!$C$38)</f>
        <v>525</v>
      </c>
      <c r="AN23" s="142">
        <f>500*(1+INPUT!$C$38)</f>
        <v>525</v>
      </c>
      <c r="AO23" s="142">
        <f>500*(1+INPUT!$C$38)</f>
        <v>525</v>
      </c>
      <c r="AP23" s="142">
        <f>500*(1+INPUT!$C$38)</f>
        <v>525</v>
      </c>
      <c r="AQ23" s="142">
        <f>500*(1+INPUT!$C$38)</f>
        <v>525</v>
      </c>
      <c r="AR23" s="142">
        <f>500*(1+INPUT!$C$38)</f>
        <v>525</v>
      </c>
      <c r="AS23" s="142">
        <f>500*(1+INPUT!$C$38)</f>
        <v>525</v>
      </c>
      <c r="AT23" s="142">
        <f>500*(1+INPUT!$C$38)</f>
        <v>525</v>
      </c>
      <c r="AU23" s="142">
        <f>500*(1+INPUT!$C$38)</f>
        <v>525</v>
      </c>
      <c r="AV23" s="142">
        <f>500*(1+INPUT!$C$38)</f>
        <v>525</v>
      </c>
      <c r="AW23" s="142">
        <f>500*(1+INPUT!$C$38)</f>
        <v>525</v>
      </c>
      <c r="AX23" s="142">
        <f>500*(1+INPUT!$C$38)</f>
        <v>525</v>
      </c>
      <c r="AY23" s="142">
        <f>500*(1+INPUT!$C$38)</f>
        <v>525</v>
      </c>
      <c r="AZ23" s="142">
        <f>500*(1+INPUT!$C$38)</f>
        <v>525</v>
      </c>
      <c r="BA23" s="142">
        <f>500*(1+INPUT!$C$38)</f>
        <v>525</v>
      </c>
      <c r="BB23" s="142">
        <f>500*(1+INPUT!$C$38)</f>
        <v>525</v>
      </c>
      <c r="BC23" s="142">
        <f>500*(1+INPUT!$C$38)</f>
        <v>525</v>
      </c>
      <c r="BD23" s="142">
        <f>500*(1+INPUT!$C$38)</f>
        <v>525</v>
      </c>
      <c r="BE23" s="142">
        <f>500*(1+INPUT!$C$38)</f>
        <v>525</v>
      </c>
      <c r="BF23" s="142">
        <f>500*(1+INPUT!$C$38)</f>
        <v>525</v>
      </c>
      <c r="BG23" s="142">
        <f>500*(1+INPUT!$C$38)</f>
        <v>525</v>
      </c>
      <c r="BH23" s="142">
        <f>500*(1+INPUT!$C$38)</f>
        <v>525</v>
      </c>
      <c r="BI23" s="142">
        <f>500*(1+INPUT!$C$38)</f>
        <v>525</v>
      </c>
      <c r="BJ23" s="142">
        <f>500*(1+INPUT!$C$38)</f>
        <v>525</v>
      </c>
      <c r="BK23" s="142">
        <f>500*(1+INPUT!$C$38)</f>
        <v>525</v>
      </c>
      <c r="BL23" s="142">
        <f>500*(1+INPUT!$C$38)</f>
        <v>525</v>
      </c>
      <c r="BM23" s="142">
        <f>500*(1+INPUT!$C$38)</f>
        <v>525</v>
      </c>
      <c r="BN23" s="142">
        <f>500*(1+INPUT!$C$38)</f>
        <v>525</v>
      </c>
      <c r="BO23" s="142">
        <f>500*(1+INPUT!$C$38)</f>
        <v>525</v>
      </c>
      <c r="BP23" s="142">
        <f>500*(1+INPUT!$C$38)</f>
        <v>525</v>
      </c>
      <c r="BQ23" s="142">
        <f>500*(1+INPUT!$C$38)</f>
        <v>525</v>
      </c>
      <c r="BR23" s="142">
        <f>500*(1+INPUT!$C$38)</f>
        <v>525</v>
      </c>
      <c r="BS23" s="142">
        <f>500*(1+INPUT!$C$38)</f>
        <v>525</v>
      </c>
      <c r="BT23" s="142">
        <f>500*(1+INPUT!$C$38)</f>
        <v>525</v>
      </c>
      <c r="BU23" s="142">
        <f>500*(1+INPUT!$C$38)</f>
        <v>525</v>
      </c>
      <c r="BV23" s="142">
        <f>500*(1+INPUT!$C$38)</f>
        <v>525</v>
      </c>
      <c r="BW23" s="142">
        <f>500*(1+INPUT!$C$38)</f>
        <v>525</v>
      </c>
      <c r="BX23" s="142">
        <f>500*(1+INPUT!$C$38)</f>
        <v>525</v>
      </c>
      <c r="BY23" s="142">
        <f>500*(1+INPUT!$C$38)</f>
        <v>525</v>
      </c>
      <c r="BZ23" s="142">
        <f>500*(1+INPUT!$C$38)</f>
        <v>525</v>
      </c>
      <c r="CA23" s="142">
        <f>500*(1+INPUT!$C$38)</f>
        <v>525</v>
      </c>
      <c r="CB23" s="142">
        <f>500*(1+INPUT!$C$38)</f>
        <v>525</v>
      </c>
      <c r="CC23" s="142">
        <f>500*(1+INPUT!$C$38)</f>
        <v>525</v>
      </c>
      <c r="CD23" s="142">
        <f>500*(1+INPUT!$C$38)</f>
        <v>525</v>
      </c>
      <c r="CE23" s="142">
        <f>500*(1+INPUT!$C$38)</f>
        <v>525</v>
      </c>
      <c r="CF23" s="142">
        <f>500*(1+INPUT!$C$38)</f>
        <v>525</v>
      </c>
      <c r="CG23" s="142">
        <f>500*(1+INPUT!$C$38)</f>
        <v>525</v>
      </c>
      <c r="CH23" s="142">
        <f>500*(1+INPUT!$C$38)</f>
        <v>525</v>
      </c>
      <c r="CI23" s="142">
        <f>500*(1+INPUT!$C$38)</f>
        <v>525</v>
      </c>
      <c r="CJ23" s="142">
        <f>500*(1+INPUT!$C$38)</f>
        <v>525</v>
      </c>
      <c r="CK23" s="142">
        <f>500*(1+INPUT!$C$38)</f>
        <v>525</v>
      </c>
      <c r="CL23" s="142">
        <f>500*(1+INPUT!$C$38)</f>
        <v>525</v>
      </c>
      <c r="CM23" s="142">
        <f>500*(1+INPUT!$C$38)</f>
        <v>525</v>
      </c>
      <c r="CN23" s="142">
        <f>500*(1+INPUT!$C$38)</f>
        <v>525</v>
      </c>
      <c r="CO23" s="142">
        <f>500*(1+INPUT!$C$38)</f>
        <v>525</v>
      </c>
      <c r="CP23" s="142">
        <f>500*(1+INPUT!$C$38)</f>
        <v>525</v>
      </c>
      <c r="CQ23" s="142">
        <f>500*(1+INPUT!$C$38)</f>
        <v>525</v>
      </c>
      <c r="CR23" s="142">
        <f>500*(1+INPUT!$C$38)</f>
        <v>525</v>
      </c>
      <c r="CS23" s="142">
        <f>500*(1+INPUT!$C$38)</f>
        <v>525</v>
      </c>
      <c r="CT23" s="142">
        <f>500*(1+INPUT!$C$38)</f>
        <v>525</v>
      </c>
      <c r="CU23" s="142">
        <f>500*(1+INPUT!$C$38)</f>
        <v>525</v>
      </c>
      <c r="CV23" s="142">
        <f>500*(1+INPUT!$C$38)</f>
        <v>525</v>
      </c>
      <c r="CW23" s="142">
        <f>500*(1+INPUT!$C$38)</f>
        <v>525</v>
      </c>
      <c r="CX23" s="142">
        <f>500*(1+INPUT!$C$38)</f>
        <v>525</v>
      </c>
      <c r="CY23" s="142">
        <f>500*(1+INPUT!$C$38)</f>
        <v>525</v>
      </c>
      <c r="CZ23" s="142">
        <f>500*(1+INPUT!$C$38)</f>
        <v>525</v>
      </c>
      <c r="DA23" s="142">
        <f>500*(1+INPUT!$C$38)</f>
        <v>525</v>
      </c>
      <c r="DB23" s="142">
        <f>500*(1+INPUT!$C$38)</f>
        <v>525</v>
      </c>
      <c r="DC23" s="142">
        <f>500*(1+INPUT!$C$38)</f>
        <v>525</v>
      </c>
      <c r="DD23" s="142">
        <f>500*(1+INPUT!$C$38)</f>
        <v>525</v>
      </c>
      <c r="DE23" s="142">
        <f>500*(1+INPUT!$C$38)</f>
        <v>525</v>
      </c>
      <c r="DF23" s="142">
        <f>500*(1+INPUT!$C$38)</f>
        <v>525</v>
      </c>
      <c r="DG23" s="142">
        <f>500*(1+INPUT!$C$38)</f>
        <v>525</v>
      </c>
      <c r="DH23" s="142">
        <f>500*(1+INPUT!$C$38)</f>
        <v>525</v>
      </c>
      <c r="DI23" s="142">
        <f>500*(1+INPUT!$C$38)</f>
        <v>525</v>
      </c>
      <c r="DJ23" s="142">
        <f>500*(1+INPUT!$C$38)</f>
        <v>525</v>
      </c>
      <c r="DK23" s="142">
        <f>500*(1+INPUT!$C$38)</f>
        <v>525</v>
      </c>
      <c r="DL23" s="142">
        <f>500*(1+INPUT!$C$38)</f>
        <v>525</v>
      </c>
      <c r="DM23" s="142">
        <f>500*(1+INPUT!$C$38)</f>
        <v>525</v>
      </c>
      <c r="DN23" s="142">
        <f>500*(1+INPUT!$C$38)</f>
        <v>525</v>
      </c>
      <c r="DO23" s="142">
        <f>500*(1+INPUT!$C$38)</f>
        <v>525</v>
      </c>
      <c r="DP23" s="142">
        <f>500*(1+INPUT!$C$38)</f>
        <v>525</v>
      </c>
      <c r="DQ23" s="142">
        <f>500*(1+INPUT!$C$38)</f>
        <v>525</v>
      </c>
      <c r="DR23" s="142">
        <f>500*(1+INPUT!$C$38)</f>
        <v>525</v>
      </c>
    </row>
    <row r="24" spans="1:122" x14ac:dyDescent="0.3">
      <c r="A24" s="130"/>
      <c r="B24" s="1" t="s">
        <v>137</v>
      </c>
      <c r="C24" s="18">
        <f>SUM(C17:C23)</f>
        <v>14142.36</v>
      </c>
      <c r="D24" s="18">
        <f t="shared" ref="D24:BO24" si="9">SUM(D17:D23)</f>
        <v>25766.14</v>
      </c>
      <c r="E24" s="18">
        <f t="shared" si="9"/>
        <v>26310.260000000002</v>
      </c>
      <c r="F24" s="18">
        <f t="shared" si="9"/>
        <v>31640.5</v>
      </c>
      <c r="G24" s="18">
        <f t="shared" si="9"/>
        <v>30271.599999999999</v>
      </c>
      <c r="H24" s="18">
        <f t="shared" si="9"/>
        <v>32287.559999999998</v>
      </c>
      <c r="I24" s="18">
        <f t="shared" si="9"/>
        <v>33195.699999999997</v>
      </c>
      <c r="J24" s="18">
        <f t="shared" si="9"/>
        <v>12121.919999999998</v>
      </c>
      <c r="K24" s="18">
        <f t="shared" si="9"/>
        <v>51590.36</v>
      </c>
      <c r="L24" s="18">
        <f t="shared" si="9"/>
        <v>43352.92</v>
      </c>
      <c r="M24" s="18">
        <f t="shared" si="9"/>
        <v>43352.92</v>
      </c>
      <c r="N24" s="18">
        <f t="shared" si="9"/>
        <v>43352.92</v>
      </c>
      <c r="O24" s="18">
        <f t="shared" si="9"/>
        <v>46838.509356685994</v>
      </c>
      <c r="P24" s="18">
        <f t="shared" si="9"/>
        <v>46058.784754401138</v>
      </c>
      <c r="Q24" s="18">
        <f t="shared" si="9"/>
        <v>46331.410184556946</v>
      </c>
      <c r="R24" s="18">
        <f t="shared" si="9"/>
        <v>47656.403782585614</v>
      </c>
      <c r="S24" s="18">
        <f t="shared" si="9"/>
        <v>46883.783829081469</v>
      </c>
      <c r="T24" s="18">
        <f t="shared" si="9"/>
        <v>47163.568750951425</v>
      </c>
      <c r="U24" s="18">
        <f t="shared" si="9"/>
        <v>48495.77712257464</v>
      </c>
      <c r="V24" s="18">
        <f t="shared" si="9"/>
        <v>47730.42766697138</v>
      </c>
      <c r="W24" s="18">
        <f t="shared" si="9"/>
        <v>48017.539256981123</v>
      </c>
      <c r="X24" s="18">
        <f t="shared" si="9"/>
        <v>49357.13091645018</v>
      </c>
      <c r="Y24" s="18">
        <f t="shared" si="9"/>
        <v>48599.221821428619</v>
      </c>
      <c r="Z24" s="18">
        <f t="shared" si="9"/>
        <v>48893.831301376827</v>
      </c>
      <c r="AA24" s="18">
        <f t="shared" si="9"/>
        <v>50240.978840381562</v>
      </c>
      <c r="AB24" s="18">
        <f t="shared" si="9"/>
        <v>49490.684078381761</v>
      </c>
      <c r="AC24" s="18">
        <f t="shared" si="9"/>
        <v>49792.966812404098</v>
      </c>
      <c r="AD24" s="18">
        <f t="shared" si="9"/>
        <v>51147.846997808309</v>
      </c>
      <c r="AE24" s="18">
        <f t="shared" si="9"/>
        <v>50405.344749542528</v>
      </c>
      <c r="AF24" s="18">
        <f t="shared" si="9"/>
        <v>50715.48034340849</v>
      </c>
      <c r="AG24" s="18">
        <f t="shared" si="9"/>
        <v>52078.274217336875</v>
      </c>
      <c r="AH24" s="18">
        <f t="shared" si="9"/>
        <v>51343.74697267283</v>
      </c>
      <c r="AI24" s="18">
        <f t="shared" si="9"/>
        <v>51661.919375471647</v>
      </c>
      <c r="AJ24" s="18">
        <f t="shared" si="9"/>
        <v>53032.812357804716</v>
      </c>
      <c r="AK24" s="18">
        <f t="shared" si="9"/>
        <v>52306.447019076069</v>
      </c>
      <c r="AL24" s="18">
        <f t="shared" si="9"/>
        <v>52632.844627349092</v>
      </c>
      <c r="AM24" s="18">
        <f t="shared" si="9"/>
        <v>62493.073320610856</v>
      </c>
      <c r="AN24" s="18">
        <f t="shared" si="9"/>
        <v>61829.113985841097</v>
      </c>
      <c r="AO24" s="18">
        <f t="shared" si="9"/>
        <v>62218.326924269364</v>
      </c>
      <c r="AP24" s="18">
        <f t="shared" si="9"/>
        <v>63660.7362876755</v>
      </c>
      <c r="AQ24" s="18">
        <f t="shared" si="9"/>
        <v>63006.366417286546</v>
      </c>
      <c r="AR24" s="18">
        <f t="shared" si="9"/>
        <v>63405.241845257442</v>
      </c>
      <c r="AS24" s="18">
        <f t="shared" si="9"/>
        <v>64857.387296163266</v>
      </c>
      <c r="AT24" s="18">
        <f t="shared" si="9"/>
        <v>64212.827688503341</v>
      </c>
      <c r="AU24" s="18">
        <f t="shared" si="9"/>
        <v>64621.588136217106</v>
      </c>
      <c r="AV24" s="18">
        <f t="shared" si="9"/>
        <v>66083.693950211891</v>
      </c>
      <c r="AW24" s="18">
        <f t="shared" si="9"/>
        <v>65449.170639902695</v>
      </c>
      <c r="AX24" s="18">
        <f t="shared" si="9"/>
        <v>65868.043914764159</v>
      </c>
      <c r="AY24" s="18">
        <f t="shared" si="9"/>
        <v>67340.339685894578</v>
      </c>
      <c r="AZ24" s="18">
        <f t="shared" si="9"/>
        <v>66716.084067592354</v>
      </c>
      <c r="BA24" s="18">
        <f t="shared" si="9"/>
        <v>67145.303378944809</v>
      </c>
      <c r="BB24" s="18">
        <f t="shared" si="9"/>
        <v>68628.024145429416</v>
      </c>
      <c r="BC24" s="18">
        <f t="shared" si="9"/>
        <v>68014.273100527731</v>
      </c>
      <c r="BD24" s="18">
        <f t="shared" si="9"/>
        <v>68454.077187351868</v>
      </c>
      <c r="BE24" s="18">
        <f t="shared" si="9"/>
        <v>69947.463560283999</v>
      </c>
      <c r="BF24" s="18">
        <f t="shared" si="9"/>
        <v>69344.459586628451</v>
      </c>
      <c r="BG24" s="18">
        <f t="shared" si="9"/>
        <v>69795.092848276996</v>
      </c>
      <c r="BH24" s="18">
        <f t="shared" si="9"/>
        <v>71299.391143387198</v>
      </c>
      <c r="BI24" s="18">
        <f t="shared" si="9"/>
        <v>70707.382488073883</v>
      </c>
      <c r="BJ24" s="18">
        <f t="shared" si="9"/>
        <v>71169.095118113997</v>
      </c>
      <c r="BK24" s="18">
        <f t="shared" si="9"/>
        <v>72684.557490664869</v>
      </c>
      <c r="BL24" s="18">
        <f t="shared" si="9"/>
        <v>72103.798285995872</v>
      </c>
      <c r="BM24" s="18">
        <f t="shared" si="9"/>
        <v>72576.846409233796</v>
      </c>
      <c r="BN24" s="18">
        <f t="shared" si="9"/>
        <v>74103.730992121986</v>
      </c>
      <c r="BO24" s="18">
        <f t="shared" si="9"/>
        <v>73534.481394793227</v>
      </c>
      <c r="BP24" s="18">
        <f t="shared" ref="BP24:DR24" si="10">SUM(BP17:BP23)</f>
        <v>74019.127207556521</v>
      </c>
      <c r="BQ24" s="18">
        <f t="shared" si="10"/>
        <v>75557.698252698145</v>
      </c>
      <c r="BR24" s="18">
        <f t="shared" si="10"/>
        <v>75000.224586296594</v>
      </c>
      <c r="BS24" s="18">
        <f t="shared" si="10"/>
        <v>75496.736500051993</v>
      </c>
      <c r="BT24" s="18">
        <f t="shared" si="10"/>
        <v>77047.264523129794</v>
      </c>
      <c r="BU24" s="18">
        <f t="shared" si="10"/>
        <v>76501.839424018981</v>
      </c>
      <c r="BV24" s="18">
        <f t="shared" si="10"/>
        <v>77010.492212405021</v>
      </c>
      <c r="BW24" s="18">
        <f t="shared" si="10"/>
        <v>78125.291845175481</v>
      </c>
      <c r="BX24" s="18">
        <f t="shared" si="10"/>
        <v>77140.660001713812</v>
      </c>
      <c r="BY24" s="18">
        <f t="shared" si="10"/>
        <v>77206.599942138899</v>
      </c>
      <c r="BZ24" s="18">
        <f t="shared" si="10"/>
        <v>78323.114948266229</v>
      </c>
      <c r="CA24" s="18">
        <f t="shared" si="10"/>
        <v>77340.208323744155</v>
      </c>
      <c r="CB24" s="18">
        <f t="shared" si="10"/>
        <v>77407.883394191289</v>
      </c>
      <c r="CC24" s="18">
        <f t="shared" si="10"/>
        <v>78526.143507334666</v>
      </c>
      <c r="CD24" s="18">
        <f t="shared" si="10"/>
        <v>77544.992033148781</v>
      </c>
      <c r="CE24" s="18">
        <f t="shared" si="10"/>
        <v>77614.432363995526</v>
      </c>
      <c r="CF24" s="18">
        <f t="shared" si="10"/>
        <v>78734.467914765133</v>
      </c>
      <c r="CG24" s="18">
        <f t="shared" si="10"/>
        <v>77755.102123017801</v>
      </c>
      <c r="CH24" s="18">
        <f t="shared" si="10"/>
        <v>77826.338449126517</v>
      </c>
      <c r="CI24" s="18">
        <f t="shared" si="10"/>
        <v>78948.180376420467</v>
      </c>
      <c r="CJ24" s="18">
        <f t="shared" si="10"/>
        <v>77970.631411329712</v>
      </c>
      <c r="CK24" s="18">
        <f t="shared" si="10"/>
        <v>78043.695083530503</v>
      </c>
      <c r="CL24" s="18">
        <f t="shared" si="10"/>
        <v>79167.374946091673</v>
      </c>
      <c r="CM24" s="18">
        <f t="shared" si="10"/>
        <v>78191.67457562199</v>
      </c>
      <c r="CN24" s="18">
        <f t="shared" si="10"/>
        <v>78266.597572418366</v>
      </c>
      <c r="CO24" s="18">
        <f t="shared" si="10"/>
        <v>79392.147560615078</v>
      </c>
      <c r="CP24" s="18">
        <f t="shared" si="10"/>
        <v>78418.328188333864</v>
      </c>
      <c r="CQ24" s="18">
        <f t="shared" si="10"/>
        <v>78495.143127835181</v>
      </c>
      <c r="CR24" s="18">
        <f t="shared" si="10"/>
        <v>79622.596075670182</v>
      </c>
      <c r="CS24" s="18">
        <f t="shared" si="10"/>
        <v>78650.690752833776</v>
      </c>
      <c r="CT24" s="18">
        <f t="shared" si="10"/>
        <v>78729.430904918845</v>
      </c>
      <c r="CU24" s="18">
        <f t="shared" si="10"/>
        <v>79858.820302271037</v>
      </c>
      <c r="CV24" s="18">
        <f t="shared" si="10"/>
        <v>78888.862740145021</v>
      </c>
      <c r="CW24" s="18">
        <f t="shared" si="10"/>
        <v>78969.562038861375</v>
      </c>
      <c r="CX24" s="18">
        <f t="shared" si="10"/>
        <v>80100.922043964732</v>
      </c>
      <c r="CY24" s="18">
        <f t="shared" si="10"/>
        <v>79132.946626382734</v>
      </c>
      <c r="CZ24" s="18">
        <f t="shared" si="10"/>
        <v>79215.639682586232</v>
      </c>
      <c r="DA24" s="18">
        <f t="shared" si="10"/>
        <v>80349.005134750274</v>
      </c>
      <c r="DB24" s="18">
        <f t="shared" si="10"/>
        <v>79383.046930916331</v>
      </c>
      <c r="DC24" s="18">
        <f t="shared" si="10"/>
        <v>79467.769045155364</v>
      </c>
      <c r="DD24" s="18">
        <f t="shared" si="10"/>
        <v>80603.17547773222</v>
      </c>
      <c r="DE24" s="18">
        <f t="shared" si="10"/>
        <v>79639.270255270705</v>
      </c>
      <c r="DF24" s="18">
        <f t="shared" si="10"/>
        <v>79726.057430920089</v>
      </c>
      <c r="DG24" s="18">
        <f t="shared" si="10"/>
        <v>80863.541084522454</v>
      </c>
      <c r="DH24" s="18">
        <f t="shared" si="10"/>
        <v>79901.725322781102</v>
      </c>
      <c r="DI24" s="18">
        <f t="shared" si="10"/>
        <v>79990.614279430214</v>
      </c>
      <c r="DJ24" s="18">
        <f t="shared" si="10"/>
        <v>81130.212115405448</v>
      </c>
      <c r="DK24" s="18">
        <f t="shared" si="10"/>
        <v>80170.523019015673</v>
      </c>
      <c r="DL24" s="18">
        <f t="shared" si="10"/>
        <v>80261.551206115837</v>
      </c>
      <c r="DM24" s="18">
        <f t="shared" si="10"/>
        <v>81403.300920280846</v>
      </c>
      <c r="DN24" s="18">
        <f t="shared" si="10"/>
        <v>80445.77643298074</v>
      </c>
      <c r="DO24" s="18">
        <f t="shared" si="10"/>
        <v>80538.982043756754</v>
      </c>
      <c r="DP24" s="18">
        <f t="shared" si="10"/>
        <v>81682.92208039877</v>
      </c>
      <c r="DQ24" s="18">
        <f t="shared" si="10"/>
        <v>80727.60089912363</v>
      </c>
      <c r="DR24" s="18">
        <f t="shared" si="10"/>
        <v>80823.022884754799</v>
      </c>
    </row>
    <row r="25" spans="1:122" ht="15" thickBot="1" x14ac:dyDescent="0.35">
      <c r="C25" s="132"/>
      <c r="D25" s="132"/>
      <c r="E25" s="132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  <c r="AF25" s="132"/>
      <c r="AG25" s="132"/>
      <c r="AH25" s="132"/>
      <c r="AI25" s="132"/>
      <c r="AJ25" s="132"/>
      <c r="AK25" s="132"/>
      <c r="AL25" s="132"/>
      <c r="AM25" s="132"/>
      <c r="AN25" s="132"/>
      <c r="AO25" s="132"/>
      <c r="AP25" s="132"/>
      <c r="AQ25" s="132"/>
      <c r="AR25" s="132"/>
      <c r="AS25" s="132"/>
      <c r="AT25" s="132"/>
      <c r="AU25" s="132"/>
      <c r="AV25" s="132"/>
      <c r="AW25" s="132"/>
      <c r="AX25" s="132"/>
      <c r="AY25" s="132"/>
      <c r="AZ25" s="132"/>
      <c r="BA25" s="132"/>
      <c r="BB25" s="132"/>
      <c r="BC25" s="132"/>
      <c r="BD25" s="132"/>
      <c r="BE25" s="132"/>
      <c r="BF25" s="132"/>
      <c r="BG25" s="132"/>
      <c r="BH25" s="132"/>
      <c r="BI25" s="132"/>
      <c r="BJ25" s="132"/>
      <c r="BK25" s="79"/>
      <c r="BL25" s="79"/>
      <c r="BM25" s="79"/>
      <c r="BN25" s="79"/>
      <c r="BO25" s="79"/>
      <c r="BP25" s="79"/>
      <c r="BQ25" s="79"/>
      <c r="BR25" s="79"/>
      <c r="BS25" s="79"/>
      <c r="BT25" s="79"/>
      <c r="BU25" s="79"/>
      <c r="BV25" s="79"/>
      <c r="BW25" s="79"/>
      <c r="BX25" s="79"/>
      <c r="BY25" s="79"/>
      <c r="BZ25" s="79"/>
      <c r="CA25" s="79"/>
      <c r="CB25" s="79"/>
      <c r="CC25" s="79"/>
      <c r="CD25" s="79"/>
      <c r="CE25" s="79"/>
      <c r="CF25" s="79"/>
      <c r="CG25" s="79"/>
      <c r="CH25" s="79"/>
      <c r="CI25" s="79"/>
      <c r="CJ25" s="79"/>
      <c r="CK25" s="79"/>
      <c r="CL25" s="79"/>
      <c r="CM25" s="79"/>
      <c r="CN25" s="79"/>
      <c r="CO25" s="79"/>
      <c r="CP25" s="79"/>
      <c r="CQ25" s="79"/>
      <c r="CR25" s="79"/>
      <c r="CS25" s="79"/>
      <c r="CT25" s="79"/>
      <c r="CU25" s="79"/>
      <c r="CV25" s="79"/>
      <c r="CW25" s="79"/>
      <c r="CX25" s="79"/>
      <c r="CY25" s="79"/>
      <c r="CZ25" s="79"/>
      <c r="DA25" s="79"/>
      <c r="DB25" s="79"/>
      <c r="DC25" s="79"/>
      <c r="DD25" s="79"/>
      <c r="DE25" s="79"/>
      <c r="DF25" s="79"/>
      <c r="DG25" s="79"/>
      <c r="DH25" s="79"/>
      <c r="DI25" s="79"/>
      <c r="DJ25" s="79"/>
      <c r="DK25" s="79"/>
      <c r="DL25" s="79"/>
      <c r="DM25" s="79"/>
      <c r="DN25" s="79"/>
      <c r="DO25" s="79"/>
      <c r="DP25" s="79"/>
      <c r="DQ25" s="79"/>
      <c r="DR25" s="79"/>
    </row>
    <row r="26" spans="1:122" x14ac:dyDescent="0.3">
      <c r="A26" s="423" t="s">
        <v>138</v>
      </c>
      <c r="B26" s="123" t="s">
        <v>139</v>
      </c>
      <c r="C26" s="142">
        <f>833.3</f>
        <v>833.3</v>
      </c>
      <c r="D26" s="18">
        <f t="shared" ref="D26:Z26" si="11">833.3</f>
        <v>833.3</v>
      </c>
      <c r="E26" s="18">
        <f t="shared" si="11"/>
        <v>833.3</v>
      </c>
      <c r="F26" s="18">
        <f t="shared" si="11"/>
        <v>833.3</v>
      </c>
      <c r="G26" s="18">
        <f t="shared" si="11"/>
        <v>833.3</v>
      </c>
      <c r="H26" s="18">
        <f t="shared" si="11"/>
        <v>833.3</v>
      </c>
      <c r="I26" s="18">
        <f t="shared" si="11"/>
        <v>833.3</v>
      </c>
      <c r="J26" s="18">
        <f t="shared" si="11"/>
        <v>833.3</v>
      </c>
      <c r="K26" s="18">
        <f t="shared" si="11"/>
        <v>833.3</v>
      </c>
      <c r="L26" s="18">
        <f t="shared" si="11"/>
        <v>833.3</v>
      </c>
      <c r="M26" s="18">
        <f t="shared" si="11"/>
        <v>833.3</v>
      </c>
      <c r="N26" s="18">
        <f t="shared" si="11"/>
        <v>833.3</v>
      </c>
      <c r="O26" s="18">
        <f t="shared" si="11"/>
        <v>833.3</v>
      </c>
      <c r="P26" s="18">
        <f t="shared" si="11"/>
        <v>833.3</v>
      </c>
      <c r="Q26" s="18">
        <f t="shared" si="11"/>
        <v>833.3</v>
      </c>
      <c r="R26" s="18">
        <f t="shared" si="11"/>
        <v>833.3</v>
      </c>
      <c r="S26" s="18">
        <f t="shared" si="11"/>
        <v>833.3</v>
      </c>
      <c r="T26" s="18">
        <f t="shared" si="11"/>
        <v>833.3</v>
      </c>
      <c r="U26" s="18">
        <f t="shared" si="11"/>
        <v>833.3</v>
      </c>
      <c r="V26" s="18">
        <f t="shared" si="11"/>
        <v>833.3</v>
      </c>
      <c r="W26" s="18">
        <f t="shared" si="11"/>
        <v>833.3</v>
      </c>
      <c r="X26" s="18">
        <f t="shared" si="11"/>
        <v>833.3</v>
      </c>
      <c r="Y26" s="18">
        <f t="shared" si="11"/>
        <v>833.3</v>
      </c>
      <c r="Z26" s="18">
        <f t="shared" si="11"/>
        <v>833.3</v>
      </c>
      <c r="AA26" s="18">
        <f>$Z$26*(1+0.3)</f>
        <v>1083.29</v>
      </c>
      <c r="AB26" s="18">
        <f t="shared" ref="AB26:CM26" si="12">$Z$26*(1+0.3)</f>
        <v>1083.29</v>
      </c>
      <c r="AC26" s="18">
        <f t="shared" si="12"/>
        <v>1083.29</v>
      </c>
      <c r="AD26" s="18">
        <f t="shared" si="12"/>
        <v>1083.29</v>
      </c>
      <c r="AE26" s="18">
        <f t="shared" si="12"/>
        <v>1083.29</v>
      </c>
      <c r="AF26" s="18">
        <f t="shared" si="12"/>
        <v>1083.29</v>
      </c>
      <c r="AG26" s="18">
        <f t="shared" si="12"/>
        <v>1083.29</v>
      </c>
      <c r="AH26" s="18">
        <f t="shared" si="12"/>
        <v>1083.29</v>
      </c>
      <c r="AI26" s="18">
        <f t="shared" si="12"/>
        <v>1083.29</v>
      </c>
      <c r="AJ26" s="18">
        <f t="shared" si="12"/>
        <v>1083.29</v>
      </c>
      <c r="AK26" s="18">
        <f t="shared" si="12"/>
        <v>1083.29</v>
      </c>
      <c r="AL26" s="18">
        <f t="shared" si="12"/>
        <v>1083.29</v>
      </c>
      <c r="AM26" s="18">
        <f t="shared" si="12"/>
        <v>1083.29</v>
      </c>
      <c r="AN26" s="18">
        <f t="shared" si="12"/>
        <v>1083.29</v>
      </c>
      <c r="AO26" s="18">
        <f t="shared" si="12"/>
        <v>1083.29</v>
      </c>
      <c r="AP26" s="18">
        <f t="shared" si="12"/>
        <v>1083.29</v>
      </c>
      <c r="AQ26" s="18">
        <f t="shared" si="12"/>
        <v>1083.29</v>
      </c>
      <c r="AR26" s="18">
        <f t="shared" si="12"/>
        <v>1083.29</v>
      </c>
      <c r="AS26" s="18">
        <f t="shared" si="12"/>
        <v>1083.29</v>
      </c>
      <c r="AT26" s="18">
        <f t="shared" si="12"/>
        <v>1083.29</v>
      </c>
      <c r="AU26" s="18">
        <f t="shared" si="12"/>
        <v>1083.29</v>
      </c>
      <c r="AV26" s="18">
        <f t="shared" si="12"/>
        <v>1083.29</v>
      </c>
      <c r="AW26" s="18">
        <f t="shared" si="12"/>
        <v>1083.29</v>
      </c>
      <c r="AX26" s="18">
        <f t="shared" si="12"/>
        <v>1083.29</v>
      </c>
      <c r="AY26" s="18">
        <f t="shared" si="12"/>
        <v>1083.29</v>
      </c>
      <c r="AZ26" s="18">
        <f t="shared" si="12"/>
        <v>1083.29</v>
      </c>
      <c r="BA26" s="18">
        <f t="shared" si="12"/>
        <v>1083.29</v>
      </c>
      <c r="BB26" s="18">
        <f t="shared" si="12"/>
        <v>1083.29</v>
      </c>
      <c r="BC26" s="18">
        <f t="shared" si="12"/>
        <v>1083.29</v>
      </c>
      <c r="BD26" s="18">
        <f t="shared" si="12"/>
        <v>1083.29</v>
      </c>
      <c r="BE26" s="18">
        <f t="shared" si="12"/>
        <v>1083.29</v>
      </c>
      <c r="BF26" s="18">
        <f t="shared" si="12"/>
        <v>1083.29</v>
      </c>
      <c r="BG26" s="18">
        <f t="shared" si="12"/>
        <v>1083.29</v>
      </c>
      <c r="BH26" s="18">
        <f t="shared" si="12"/>
        <v>1083.29</v>
      </c>
      <c r="BI26" s="18">
        <f t="shared" si="12"/>
        <v>1083.29</v>
      </c>
      <c r="BJ26" s="20">
        <f t="shared" si="12"/>
        <v>1083.29</v>
      </c>
      <c r="BK26" s="20">
        <f t="shared" si="12"/>
        <v>1083.29</v>
      </c>
      <c r="BL26" s="20">
        <f t="shared" si="12"/>
        <v>1083.29</v>
      </c>
      <c r="BM26" s="20">
        <f t="shared" si="12"/>
        <v>1083.29</v>
      </c>
      <c r="BN26" s="20">
        <f t="shared" si="12"/>
        <v>1083.29</v>
      </c>
      <c r="BO26" s="20">
        <f t="shared" si="12"/>
        <v>1083.29</v>
      </c>
      <c r="BP26" s="20">
        <f t="shared" si="12"/>
        <v>1083.29</v>
      </c>
      <c r="BQ26" s="20">
        <f t="shared" si="12"/>
        <v>1083.29</v>
      </c>
      <c r="BR26" s="20">
        <f t="shared" si="12"/>
        <v>1083.29</v>
      </c>
      <c r="BS26" s="20">
        <f t="shared" si="12"/>
        <v>1083.29</v>
      </c>
      <c r="BT26" s="20">
        <f t="shared" si="12"/>
        <v>1083.29</v>
      </c>
      <c r="BU26" s="20">
        <f t="shared" si="12"/>
        <v>1083.29</v>
      </c>
      <c r="BV26" s="20">
        <f t="shared" si="12"/>
        <v>1083.29</v>
      </c>
      <c r="BW26" s="20">
        <f t="shared" si="12"/>
        <v>1083.29</v>
      </c>
      <c r="BX26" s="20">
        <f t="shared" si="12"/>
        <v>1083.29</v>
      </c>
      <c r="BY26" s="20">
        <f t="shared" si="12"/>
        <v>1083.29</v>
      </c>
      <c r="BZ26" s="20">
        <f t="shared" si="12"/>
        <v>1083.29</v>
      </c>
      <c r="CA26" s="20">
        <f t="shared" si="12"/>
        <v>1083.29</v>
      </c>
      <c r="CB26" s="20">
        <f t="shared" si="12"/>
        <v>1083.29</v>
      </c>
      <c r="CC26" s="20">
        <f t="shared" si="12"/>
        <v>1083.29</v>
      </c>
      <c r="CD26" s="20">
        <f t="shared" si="12"/>
        <v>1083.29</v>
      </c>
      <c r="CE26" s="20">
        <f t="shared" si="12"/>
        <v>1083.29</v>
      </c>
      <c r="CF26" s="20">
        <f t="shared" si="12"/>
        <v>1083.29</v>
      </c>
      <c r="CG26" s="20">
        <f t="shared" si="12"/>
        <v>1083.29</v>
      </c>
      <c r="CH26" s="20">
        <f t="shared" si="12"/>
        <v>1083.29</v>
      </c>
      <c r="CI26" s="20">
        <f t="shared" si="12"/>
        <v>1083.29</v>
      </c>
      <c r="CJ26" s="20">
        <f t="shared" si="12"/>
        <v>1083.29</v>
      </c>
      <c r="CK26" s="20">
        <f t="shared" si="12"/>
        <v>1083.29</v>
      </c>
      <c r="CL26" s="20">
        <f t="shared" si="12"/>
        <v>1083.29</v>
      </c>
      <c r="CM26" s="20">
        <f t="shared" si="12"/>
        <v>1083.29</v>
      </c>
      <c r="CN26" s="20">
        <f t="shared" ref="CN26:DR26" si="13">$Z$26*(1+0.3)</f>
        <v>1083.29</v>
      </c>
      <c r="CO26" s="20">
        <f t="shared" si="13"/>
        <v>1083.29</v>
      </c>
      <c r="CP26" s="20">
        <f t="shared" si="13"/>
        <v>1083.29</v>
      </c>
      <c r="CQ26" s="20">
        <f t="shared" si="13"/>
        <v>1083.29</v>
      </c>
      <c r="CR26" s="20">
        <f t="shared" si="13"/>
        <v>1083.29</v>
      </c>
      <c r="CS26" s="20">
        <f t="shared" si="13"/>
        <v>1083.29</v>
      </c>
      <c r="CT26" s="20">
        <f t="shared" si="13"/>
        <v>1083.29</v>
      </c>
      <c r="CU26" s="20">
        <f t="shared" si="13"/>
        <v>1083.29</v>
      </c>
      <c r="CV26" s="20">
        <f t="shared" si="13"/>
        <v>1083.29</v>
      </c>
      <c r="CW26" s="20">
        <f t="shared" si="13"/>
        <v>1083.29</v>
      </c>
      <c r="CX26" s="20">
        <f t="shared" si="13"/>
        <v>1083.29</v>
      </c>
      <c r="CY26" s="20">
        <f t="shared" si="13"/>
        <v>1083.29</v>
      </c>
      <c r="CZ26" s="20">
        <f t="shared" si="13"/>
        <v>1083.29</v>
      </c>
      <c r="DA26" s="20">
        <f t="shared" si="13"/>
        <v>1083.29</v>
      </c>
      <c r="DB26" s="20">
        <f t="shared" si="13"/>
        <v>1083.29</v>
      </c>
      <c r="DC26" s="20">
        <f t="shared" si="13"/>
        <v>1083.29</v>
      </c>
      <c r="DD26" s="20">
        <f t="shared" si="13"/>
        <v>1083.29</v>
      </c>
      <c r="DE26" s="20">
        <f t="shared" si="13"/>
        <v>1083.29</v>
      </c>
      <c r="DF26" s="20">
        <f t="shared" si="13"/>
        <v>1083.29</v>
      </c>
      <c r="DG26" s="20">
        <f t="shared" si="13"/>
        <v>1083.29</v>
      </c>
      <c r="DH26" s="20">
        <f t="shared" si="13"/>
        <v>1083.29</v>
      </c>
      <c r="DI26" s="20">
        <f t="shared" si="13"/>
        <v>1083.29</v>
      </c>
      <c r="DJ26" s="20">
        <f t="shared" si="13"/>
        <v>1083.29</v>
      </c>
      <c r="DK26" s="20">
        <f t="shared" si="13"/>
        <v>1083.29</v>
      </c>
      <c r="DL26" s="20">
        <f t="shared" si="13"/>
        <v>1083.29</v>
      </c>
      <c r="DM26" s="20">
        <f t="shared" si="13"/>
        <v>1083.29</v>
      </c>
      <c r="DN26" s="20">
        <f t="shared" si="13"/>
        <v>1083.29</v>
      </c>
      <c r="DO26" s="20">
        <f t="shared" si="13"/>
        <v>1083.29</v>
      </c>
      <c r="DP26" s="20">
        <f t="shared" si="13"/>
        <v>1083.29</v>
      </c>
      <c r="DQ26" s="20">
        <f t="shared" si="13"/>
        <v>1083.29</v>
      </c>
      <c r="DR26" s="20">
        <f t="shared" si="13"/>
        <v>1083.29</v>
      </c>
    </row>
    <row r="27" spans="1:122" x14ac:dyDescent="0.3">
      <c r="A27" s="424"/>
      <c r="B27" s="127" t="s">
        <v>140</v>
      </c>
      <c r="C27" s="142">
        <f>960/12</f>
        <v>80</v>
      </c>
      <c r="D27" s="18">
        <f t="shared" ref="D27:BO27" si="14">960/12</f>
        <v>80</v>
      </c>
      <c r="E27" s="18">
        <f t="shared" si="14"/>
        <v>80</v>
      </c>
      <c r="F27" s="18">
        <f t="shared" si="14"/>
        <v>80</v>
      </c>
      <c r="G27" s="18">
        <f t="shared" si="14"/>
        <v>80</v>
      </c>
      <c r="H27" s="18">
        <f t="shared" si="14"/>
        <v>80</v>
      </c>
      <c r="I27" s="18">
        <f t="shared" si="14"/>
        <v>80</v>
      </c>
      <c r="J27" s="18">
        <f t="shared" si="14"/>
        <v>80</v>
      </c>
      <c r="K27" s="18">
        <f t="shared" si="14"/>
        <v>80</v>
      </c>
      <c r="L27" s="18">
        <f t="shared" si="14"/>
        <v>80</v>
      </c>
      <c r="M27" s="18">
        <f t="shared" si="14"/>
        <v>80</v>
      </c>
      <c r="N27" s="18">
        <f t="shared" si="14"/>
        <v>80</v>
      </c>
      <c r="O27" s="18">
        <f t="shared" si="14"/>
        <v>80</v>
      </c>
      <c r="P27" s="18">
        <f t="shared" si="14"/>
        <v>80</v>
      </c>
      <c r="Q27" s="18">
        <f t="shared" si="14"/>
        <v>80</v>
      </c>
      <c r="R27" s="18">
        <f t="shared" si="14"/>
        <v>80</v>
      </c>
      <c r="S27" s="18">
        <f t="shared" si="14"/>
        <v>80</v>
      </c>
      <c r="T27" s="18">
        <f t="shared" si="14"/>
        <v>80</v>
      </c>
      <c r="U27" s="18">
        <f t="shared" si="14"/>
        <v>80</v>
      </c>
      <c r="V27" s="18">
        <f t="shared" si="14"/>
        <v>80</v>
      </c>
      <c r="W27" s="18">
        <f t="shared" si="14"/>
        <v>80</v>
      </c>
      <c r="X27" s="18">
        <f t="shared" si="14"/>
        <v>80</v>
      </c>
      <c r="Y27" s="18">
        <f t="shared" si="14"/>
        <v>80</v>
      </c>
      <c r="Z27" s="18">
        <f t="shared" si="14"/>
        <v>80</v>
      </c>
      <c r="AA27" s="18">
        <f t="shared" si="14"/>
        <v>80</v>
      </c>
      <c r="AB27" s="18">
        <f t="shared" si="14"/>
        <v>80</v>
      </c>
      <c r="AC27" s="18">
        <f t="shared" si="14"/>
        <v>80</v>
      </c>
      <c r="AD27" s="18">
        <f t="shared" si="14"/>
        <v>80</v>
      </c>
      <c r="AE27" s="18">
        <f t="shared" si="14"/>
        <v>80</v>
      </c>
      <c r="AF27" s="18">
        <f t="shared" si="14"/>
        <v>80</v>
      </c>
      <c r="AG27" s="18">
        <f t="shared" si="14"/>
        <v>80</v>
      </c>
      <c r="AH27" s="18">
        <f t="shared" si="14"/>
        <v>80</v>
      </c>
      <c r="AI27" s="18">
        <f t="shared" si="14"/>
        <v>80</v>
      </c>
      <c r="AJ27" s="18">
        <f t="shared" si="14"/>
        <v>80</v>
      </c>
      <c r="AK27" s="18">
        <f t="shared" si="14"/>
        <v>80</v>
      </c>
      <c r="AL27" s="18">
        <f t="shared" si="14"/>
        <v>80</v>
      </c>
      <c r="AM27" s="18">
        <f t="shared" si="14"/>
        <v>80</v>
      </c>
      <c r="AN27" s="18">
        <f t="shared" si="14"/>
        <v>80</v>
      </c>
      <c r="AO27" s="18">
        <f t="shared" si="14"/>
        <v>80</v>
      </c>
      <c r="AP27" s="18">
        <f t="shared" si="14"/>
        <v>80</v>
      </c>
      <c r="AQ27" s="18">
        <f t="shared" si="14"/>
        <v>80</v>
      </c>
      <c r="AR27" s="18">
        <f t="shared" si="14"/>
        <v>80</v>
      </c>
      <c r="AS27" s="18">
        <f t="shared" si="14"/>
        <v>80</v>
      </c>
      <c r="AT27" s="18">
        <f t="shared" si="14"/>
        <v>80</v>
      </c>
      <c r="AU27" s="18">
        <f t="shared" si="14"/>
        <v>80</v>
      </c>
      <c r="AV27" s="18">
        <f t="shared" si="14"/>
        <v>80</v>
      </c>
      <c r="AW27" s="18">
        <f t="shared" si="14"/>
        <v>80</v>
      </c>
      <c r="AX27" s="18">
        <f t="shared" si="14"/>
        <v>80</v>
      </c>
      <c r="AY27" s="18">
        <f t="shared" si="14"/>
        <v>80</v>
      </c>
      <c r="AZ27" s="18">
        <f t="shared" si="14"/>
        <v>80</v>
      </c>
      <c r="BA27" s="18">
        <f t="shared" si="14"/>
        <v>80</v>
      </c>
      <c r="BB27" s="18">
        <f t="shared" si="14"/>
        <v>80</v>
      </c>
      <c r="BC27" s="18">
        <f t="shared" si="14"/>
        <v>80</v>
      </c>
      <c r="BD27" s="18">
        <f t="shared" si="14"/>
        <v>80</v>
      </c>
      <c r="BE27" s="18">
        <f t="shared" si="14"/>
        <v>80</v>
      </c>
      <c r="BF27" s="18">
        <f t="shared" si="14"/>
        <v>80</v>
      </c>
      <c r="BG27" s="18">
        <f t="shared" si="14"/>
        <v>80</v>
      </c>
      <c r="BH27" s="18">
        <f t="shared" si="14"/>
        <v>80</v>
      </c>
      <c r="BI27" s="18">
        <f t="shared" si="14"/>
        <v>80</v>
      </c>
      <c r="BJ27" s="20">
        <f t="shared" si="14"/>
        <v>80</v>
      </c>
      <c r="BK27" s="20">
        <f t="shared" si="14"/>
        <v>80</v>
      </c>
      <c r="BL27" s="20">
        <f t="shared" si="14"/>
        <v>80</v>
      </c>
      <c r="BM27" s="20">
        <f t="shared" si="14"/>
        <v>80</v>
      </c>
      <c r="BN27" s="20">
        <f t="shared" si="14"/>
        <v>80</v>
      </c>
      <c r="BO27" s="20">
        <f t="shared" si="14"/>
        <v>80</v>
      </c>
      <c r="BP27" s="20">
        <f t="shared" ref="BP27:DR27" si="15">960/12</f>
        <v>80</v>
      </c>
      <c r="BQ27" s="20">
        <f t="shared" si="15"/>
        <v>80</v>
      </c>
      <c r="BR27" s="20">
        <f t="shared" si="15"/>
        <v>80</v>
      </c>
      <c r="BS27" s="20">
        <f t="shared" si="15"/>
        <v>80</v>
      </c>
      <c r="BT27" s="20">
        <f t="shared" si="15"/>
        <v>80</v>
      </c>
      <c r="BU27" s="20">
        <f t="shared" si="15"/>
        <v>80</v>
      </c>
      <c r="BV27" s="20">
        <f t="shared" si="15"/>
        <v>80</v>
      </c>
      <c r="BW27" s="20">
        <f t="shared" si="15"/>
        <v>80</v>
      </c>
      <c r="BX27" s="20">
        <f t="shared" si="15"/>
        <v>80</v>
      </c>
      <c r="BY27" s="20">
        <f t="shared" si="15"/>
        <v>80</v>
      </c>
      <c r="BZ27" s="20">
        <f t="shared" si="15"/>
        <v>80</v>
      </c>
      <c r="CA27" s="20">
        <f t="shared" si="15"/>
        <v>80</v>
      </c>
      <c r="CB27" s="20">
        <f t="shared" si="15"/>
        <v>80</v>
      </c>
      <c r="CC27" s="20">
        <f t="shared" si="15"/>
        <v>80</v>
      </c>
      <c r="CD27" s="20">
        <f t="shared" si="15"/>
        <v>80</v>
      </c>
      <c r="CE27" s="20">
        <f t="shared" si="15"/>
        <v>80</v>
      </c>
      <c r="CF27" s="20">
        <f t="shared" si="15"/>
        <v>80</v>
      </c>
      <c r="CG27" s="20">
        <f t="shared" si="15"/>
        <v>80</v>
      </c>
      <c r="CH27" s="20">
        <f t="shared" si="15"/>
        <v>80</v>
      </c>
      <c r="CI27" s="20">
        <f t="shared" si="15"/>
        <v>80</v>
      </c>
      <c r="CJ27" s="20">
        <f t="shared" si="15"/>
        <v>80</v>
      </c>
      <c r="CK27" s="20">
        <f t="shared" si="15"/>
        <v>80</v>
      </c>
      <c r="CL27" s="20">
        <f t="shared" si="15"/>
        <v>80</v>
      </c>
      <c r="CM27" s="20">
        <f t="shared" si="15"/>
        <v>80</v>
      </c>
      <c r="CN27" s="20">
        <f t="shared" si="15"/>
        <v>80</v>
      </c>
      <c r="CO27" s="20">
        <f t="shared" si="15"/>
        <v>80</v>
      </c>
      <c r="CP27" s="20">
        <f t="shared" si="15"/>
        <v>80</v>
      </c>
      <c r="CQ27" s="20">
        <f t="shared" si="15"/>
        <v>80</v>
      </c>
      <c r="CR27" s="20">
        <f t="shared" si="15"/>
        <v>80</v>
      </c>
      <c r="CS27" s="20">
        <f t="shared" si="15"/>
        <v>80</v>
      </c>
      <c r="CT27" s="20">
        <f t="shared" si="15"/>
        <v>80</v>
      </c>
      <c r="CU27" s="20">
        <f t="shared" si="15"/>
        <v>80</v>
      </c>
      <c r="CV27" s="20">
        <f t="shared" si="15"/>
        <v>80</v>
      </c>
      <c r="CW27" s="20">
        <f t="shared" si="15"/>
        <v>80</v>
      </c>
      <c r="CX27" s="20">
        <f t="shared" si="15"/>
        <v>80</v>
      </c>
      <c r="CY27" s="20">
        <f t="shared" si="15"/>
        <v>80</v>
      </c>
      <c r="CZ27" s="20">
        <f t="shared" si="15"/>
        <v>80</v>
      </c>
      <c r="DA27" s="20">
        <f t="shared" si="15"/>
        <v>80</v>
      </c>
      <c r="DB27" s="20">
        <f t="shared" si="15"/>
        <v>80</v>
      </c>
      <c r="DC27" s="20">
        <f t="shared" si="15"/>
        <v>80</v>
      </c>
      <c r="DD27" s="20">
        <f t="shared" si="15"/>
        <v>80</v>
      </c>
      <c r="DE27" s="20">
        <f t="shared" si="15"/>
        <v>80</v>
      </c>
      <c r="DF27" s="20">
        <f t="shared" si="15"/>
        <v>80</v>
      </c>
      <c r="DG27" s="20">
        <f t="shared" si="15"/>
        <v>80</v>
      </c>
      <c r="DH27" s="20">
        <f t="shared" si="15"/>
        <v>80</v>
      </c>
      <c r="DI27" s="20">
        <f t="shared" si="15"/>
        <v>80</v>
      </c>
      <c r="DJ27" s="20">
        <f t="shared" si="15"/>
        <v>80</v>
      </c>
      <c r="DK27" s="20">
        <f t="shared" si="15"/>
        <v>80</v>
      </c>
      <c r="DL27" s="20">
        <f t="shared" si="15"/>
        <v>80</v>
      </c>
      <c r="DM27" s="20">
        <f t="shared" si="15"/>
        <v>80</v>
      </c>
      <c r="DN27" s="20">
        <f t="shared" si="15"/>
        <v>80</v>
      </c>
      <c r="DO27" s="20">
        <f t="shared" si="15"/>
        <v>80</v>
      </c>
      <c r="DP27" s="20">
        <f t="shared" si="15"/>
        <v>80</v>
      </c>
      <c r="DQ27" s="20">
        <f t="shared" si="15"/>
        <v>80</v>
      </c>
      <c r="DR27" s="20">
        <f t="shared" si="15"/>
        <v>80</v>
      </c>
    </row>
    <row r="28" spans="1:122" x14ac:dyDescent="0.3">
      <c r="A28" s="424"/>
      <c r="B28" s="127" t="s">
        <v>141</v>
      </c>
      <c r="C28" s="142">
        <f>5000/12</f>
        <v>416.66666666666669</v>
      </c>
      <c r="D28" s="18">
        <f t="shared" ref="D28:N28" si="16">5000/12</f>
        <v>416.66666666666669</v>
      </c>
      <c r="E28" s="18">
        <f t="shared" si="16"/>
        <v>416.66666666666669</v>
      </c>
      <c r="F28" s="18">
        <f t="shared" si="16"/>
        <v>416.66666666666669</v>
      </c>
      <c r="G28" s="18">
        <f t="shared" si="16"/>
        <v>416.66666666666669</v>
      </c>
      <c r="H28" s="18">
        <f t="shared" si="16"/>
        <v>416.66666666666669</v>
      </c>
      <c r="I28" s="18">
        <f t="shared" si="16"/>
        <v>416.66666666666669</v>
      </c>
      <c r="J28" s="18">
        <f t="shared" si="16"/>
        <v>416.66666666666669</v>
      </c>
      <c r="K28" s="18">
        <f t="shared" si="16"/>
        <v>416.66666666666669</v>
      </c>
      <c r="L28" s="18">
        <f t="shared" si="16"/>
        <v>416.66666666666669</v>
      </c>
      <c r="M28" s="18">
        <f t="shared" si="16"/>
        <v>416.66666666666669</v>
      </c>
      <c r="N28" s="18">
        <f t="shared" si="16"/>
        <v>416.66666666666669</v>
      </c>
      <c r="O28" s="18">
        <f>$N$28*2</f>
        <v>833.33333333333337</v>
      </c>
      <c r="P28" s="18">
        <f t="shared" ref="P28:CA28" si="17">$N$28*2</f>
        <v>833.33333333333337</v>
      </c>
      <c r="Q28" s="18">
        <f t="shared" si="17"/>
        <v>833.33333333333337</v>
      </c>
      <c r="R28" s="18">
        <f t="shared" si="17"/>
        <v>833.33333333333337</v>
      </c>
      <c r="S28" s="18">
        <f t="shared" si="17"/>
        <v>833.33333333333337</v>
      </c>
      <c r="T28" s="18">
        <f t="shared" si="17"/>
        <v>833.33333333333337</v>
      </c>
      <c r="U28" s="18">
        <f t="shared" si="17"/>
        <v>833.33333333333337</v>
      </c>
      <c r="V28" s="18">
        <f t="shared" si="17"/>
        <v>833.33333333333337</v>
      </c>
      <c r="W28" s="18">
        <f t="shared" si="17"/>
        <v>833.33333333333337</v>
      </c>
      <c r="X28" s="18">
        <f t="shared" si="17"/>
        <v>833.33333333333337</v>
      </c>
      <c r="Y28" s="18">
        <f t="shared" si="17"/>
        <v>833.33333333333337</v>
      </c>
      <c r="Z28" s="18">
        <f t="shared" si="17"/>
        <v>833.33333333333337</v>
      </c>
      <c r="AA28" s="18">
        <f t="shared" si="17"/>
        <v>833.33333333333337</v>
      </c>
      <c r="AB28" s="18">
        <f t="shared" si="17"/>
        <v>833.33333333333337</v>
      </c>
      <c r="AC28" s="18">
        <f t="shared" si="17"/>
        <v>833.33333333333337</v>
      </c>
      <c r="AD28" s="18">
        <f t="shared" si="17"/>
        <v>833.33333333333337</v>
      </c>
      <c r="AE28" s="18">
        <f t="shared" si="17"/>
        <v>833.33333333333337</v>
      </c>
      <c r="AF28" s="18">
        <f t="shared" si="17"/>
        <v>833.33333333333337</v>
      </c>
      <c r="AG28" s="18">
        <f t="shared" si="17"/>
        <v>833.33333333333337</v>
      </c>
      <c r="AH28" s="18">
        <f t="shared" si="17"/>
        <v>833.33333333333337</v>
      </c>
      <c r="AI28" s="18">
        <f t="shared" si="17"/>
        <v>833.33333333333337</v>
      </c>
      <c r="AJ28" s="18">
        <f t="shared" si="17"/>
        <v>833.33333333333337</v>
      </c>
      <c r="AK28" s="18">
        <f t="shared" si="17"/>
        <v>833.33333333333337</v>
      </c>
      <c r="AL28" s="18">
        <f t="shared" si="17"/>
        <v>833.33333333333337</v>
      </c>
      <c r="AM28" s="18">
        <f t="shared" si="17"/>
        <v>833.33333333333337</v>
      </c>
      <c r="AN28" s="18">
        <f t="shared" si="17"/>
        <v>833.33333333333337</v>
      </c>
      <c r="AO28" s="18">
        <f t="shared" si="17"/>
        <v>833.33333333333337</v>
      </c>
      <c r="AP28" s="18">
        <f t="shared" si="17"/>
        <v>833.33333333333337</v>
      </c>
      <c r="AQ28" s="18">
        <f t="shared" si="17"/>
        <v>833.33333333333337</v>
      </c>
      <c r="AR28" s="18">
        <f t="shared" si="17"/>
        <v>833.33333333333337</v>
      </c>
      <c r="AS28" s="18">
        <f t="shared" si="17"/>
        <v>833.33333333333337</v>
      </c>
      <c r="AT28" s="18">
        <f t="shared" si="17"/>
        <v>833.33333333333337</v>
      </c>
      <c r="AU28" s="18">
        <f t="shared" si="17"/>
        <v>833.33333333333337</v>
      </c>
      <c r="AV28" s="18">
        <f t="shared" si="17"/>
        <v>833.33333333333337</v>
      </c>
      <c r="AW28" s="18">
        <f t="shared" si="17"/>
        <v>833.33333333333337</v>
      </c>
      <c r="AX28" s="18">
        <f t="shared" si="17"/>
        <v>833.33333333333337</v>
      </c>
      <c r="AY28" s="18">
        <f t="shared" si="17"/>
        <v>833.33333333333337</v>
      </c>
      <c r="AZ28" s="18">
        <f t="shared" si="17"/>
        <v>833.33333333333337</v>
      </c>
      <c r="BA28" s="18">
        <f t="shared" si="17"/>
        <v>833.33333333333337</v>
      </c>
      <c r="BB28" s="18">
        <f t="shared" si="17"/>
        <v>833.33333333333337</v>
      </c>
      <c r="BC28" s="18">
        <f t="shared" si="17"/>
        <v>833.33333333333337</v>
      </c>
      <c r="BD28" s="18">
        <f t="shared" si="17"/>
        <v>833.33333333333337</v>
      </c>
      <c r="BE28" s="18">
        <f t="shared" si="17"/>
        <v>833.33333333333337</v>
      </c>
      <c r="BF28" s="18">
        <f t="shared" si="17"/>
        <v>833.33333333333337</v>
      </c>
      <c r="BG28" s="18">
        <f t="shared" si="17"/>
        <v>833.33333333333337</v>
      </c>
      <c r="BH28" s="18">
        <f t="shared" si="17"/>
        <v>833.33333333333337</v>
      </c>
      <c r="BI28" s="18">
        <f t="shared" si="17"/>
        <v>833.33333333333337</v>
      </c>
      <c r="BJ28" s="18">
        <f t="shared" si="17"/>
        <v>833.33333333333337</v>
      </c>
      <c r="BK28" s="18">
        <f t="shared" si="17"/>
        <v>833.33333333333337</v>
      </c>
      <c r="BL28" s="18">
        <f t="shared" si="17"/>
        <v>833.33333333333337</v>
      </c>
      <c r="BM28" s="18">
        <f t="shared" si="17"/>
        <v>833.33333333333337</v>
      </c>
      <c r="BN28" s="18">
        <f t="shared" si="17"/>
        <v>833.33333333333337</v>
      </c>
      <c r="BO28" s="18">
        <f t="shared" si="17"/>
        <v>833.33333333333337</v>
      </c>
      <c r="BP28" s="18">
        <f t="shared" si="17"/>
        <v>833.33333333333337</v>
      </c>
      <c r="BQ28" s="18">
        <f t="shared" si="17"/>
        <v>833.33333333333337</v>
      </c>
      <c r="BR28" s="18">
        <f t="shared" si="17"/>
        <v>833.33333333333337</v>
      </c>
      <c r="BS28" s="18">
        <f t="shared" si="17"/>
        <v>833.33333333333337</v>
      </c>
      <c r="BT28" s="18">
        <f t="shared" si="17"/>
        <v>833.33333333333337</v>
      </c>
      <c r="BU28" s="18">
        <f t="shared" si="17"/>
        <v>833.33333333333337</v>
      </c>
      <c r="BV28" s="18">
        <f t="shared" si="17"/>
        <v>833.33333333333337</v>
      </c>
      <c r="BW28" s="18">
        <f t="shared" si="17"/>
        <v>833.33333333333337</v>
      </c>
      <c r="BX28" s="18">
        <f t="shared" si="17"/>
        <v>833.33333333333337</v>
      </c>
      <c r="BY28" s="18">
        <f t="shared" si="17"/>
        <v>833.33333333333337</v>
      </c>
      <c r="BZ28" s="18">
        <f t="shared" si="17"/>
        <v>833.33333333333337</v>
      </c>
      <c r="CA28" s="18">
        <f t="shared" si="17"/>
        <v>833.33333333333337</v>
      </c>
      <c r="CB28" s="18">
        <f t="shared" ref="CB28:DR28" si="18">$N$28*2</f>
        <v>833.33333333333337</v>
      </c>
      <c r="CC28" s="18">
        <f t="shared" si="18"/>
        <v>833.33333333333337</v>
      </c>
      <c r="CD28" s="18">
        <f t="shared" si="18"/>
        <v>833.33333333333337</v>
      </c>
      <c r="CE28" s="18">
        <f t="shared" si="18"/>
        <v>833.33333333333337</v>
      </c>
      <c r="CF28" s="18">
        <f t="shared" si="18"/>
        <v>833.33333333333337</v>
      </c>
      <c r="CG28" s="18">
        <f t="shared" si="18"/>
        <v>833.33333333333337</v>
      </c>
      <c r="CH28" s="18">
        <f t="shared" si="18"/>
        <v>833.33333333333337</v>
      </c>
      <c r="CI28" s="18">
        <f t="shared" si="18"/>
        <v>833.33333333333337</v>
      </c>
      <c r="CJ28" s="18">
        <f t="shared" si="18"/>
        <v>833.33333333333337</v>
      </c>
      <c r="CK28" s="18">
        <f t="shared" si="18"/>
        <v>833.33333333333337</v>
      </c>
      <c r="CL28" s="18">
        <f t="shared" si="18"/>
        <v>833.33333333333337</v>
      </c>
      <c r="CM28" s="18">
        <f t="shared" si="18"/>
        <v>833.33333333333337</v>
      </c>
      <c r="CN28" s="18">
        <f t="shared" si="18"/>
        <v>833.33333333333337</v>
      </c>
      <c r="CO28" s="18">
        <f t="shared" si="18"/>
        <v>833.33333333333337</v>
      </c>
      <c r="CP28" s="18">
        <f t="shared" si="18"/>
        <v>833.33333333333337</v>
      </c>
      <c r="CQ28" s="18">
        <f t="shared" si="18"/>
        <v>833.33333333333337</v>
      </c>
      <c r="CR28" s="18">
        <f t="shared" si="18"/>
        <v>833.33333333333337</v>
      </c>
      <c r="CS28" s="18">
        <f t="shared" si="18"/>
        <v>833.33333333333337</v>
      </c>
      <c r="CT28" s="18">
        <f t="shared" si="18"/>
        <v>833.33333333333337</v>
      </c>
      <c r="CU28" s="18">
        <f t="shared" si="18"/>
        <v>833.33333333333337</v>
      </c>
      <c r="CV28" s="18">
        <f t="shared" si="18"/>
        <v>833.33333333333337</v>
      </c>
      <c r="CW28" s="18">
        <f t="shared" si="18"/>
        <v>833.33333333333337</v>
      </c>
      <c r="CX28" s="18">
        <f t="shared" si="18"/>
        <v>833.33333333333337</v>
      </c>
      <c r="CY28" s="18">
        <f t="shared" si="18"/>
        <v>833.33333333333337</v>
      </c>
      <c r="CZ28" s="18">
        <f t="shared" si="18"/>
        <v>833.33333333333337</v>
      </c>
      <c r="DA28" s="18">
        <f t="shared" si="18"/>
        <v>833.33333333333337</v>
      </c>
      <c r="DB28" s="18">
        <f t="shared" si="18"/>
        <v>833.33333333333337</v>
      </c>
      <c r="DC28" s="18">
        <f t="shared" si="18"/>
        <v>833.33333333333337</v>
      </c>
      <c r="DD28" s="18">
        <f t="shared" si="18"/>
        <v>833.33333333333337</v>
      </c>
      <c r="DE28" s="18">
        <f t="shared" si="18"/>
        <v>833.33333333333337</v>
      </c>
      <c r="DF28" s="18">
        <f t="shared" si="18"/>
        <v>833.33333333333337</v>
      </c>
      <c r="DG28" s="18">
        <f t="shared" si="18"/>
        <v>833.33333333333337</v>
      </c>
      <c r="DH28" s="18">
        <f t="shared" si="18"/>
        <v>833.33333333333337</v>
      </c>
      <c r="DI28" s="18">
        <f t="shared" si="18"/>
        <v>833.33333333333337</v>
      </c>
      <c r="DJ28" s="18">
        <f t="shared" si="18"/>
        <v>833.33333333333337</v>
      </c>
      <c r="DK28" s="18">
        <f t="shared" si="18"/>
        <v>833.33333333333337</v>
      </c>
      <c r="DL28" s="18">
        <f t="shared" si="18"/>
        <v>833.33333333333337</v>
      </c>
      <c r="DM28" s="18">
        <f t="shared" si="18"/>
        <v>833.33333333333337</v>
      </c>
      <c r="DN28" s="18">
        <f t="shared" si="18"/>
        <v>833.33333333333337</v>
      </c>
      <c r="DO28" s="18">
        <f t="shared" si="18"/>
        <v>833.33333333333337</v>
      </c>
      <c r="DP28" s="18">
        <f t="shared" si="18"/>
        <v>833.33333333333337</v>
      </c>
      <c r="DQ28" s="18">
        <f t="shared" si="18"/>
        <v>833.33333333333337</v>
      </c>
      <c r="DR28" s="18">
        <f t="shared" si="18"/>
        <v>833.33333333333337</v>
      </c>
    </row>
    <row r="29" spans="1:122" x14ac:dyDescent="0.3">
      <c r="A29" s="424"/>
      <c r="B29" s="127" t="s">
        <v>142</v>
      </c>
      <c r="C29" s="142">
        <f>0</f>
        <v>0</v>
      </c>
      <c r="D29" s="142">
        <f>0</f>
        <v>0</v>
      </c>
      <c r="E29" s="142">
        <f>0</f>
        <v>0</v>
      </c>
      <c r="F29" s="142">
        <f>0</f>
        <v>0</v>
      </c>
      <c r="G29" s="142">
        <f>0</f>
        <v>0</v>
      </c>
      <c r="H29" s="142">
        <f>0</f>
        <v>0</v>
      </c>
      <c r="I29" s="18">
        <f>1000</f>
        <v>1000</v>
      </c>
      <c r="J29" s="142">
        <f>0</f>
        <v>0</v>
      </c>
      <c r="K29" s="142">
        <f>0</f>
        <v>0</v>
      </c>
      <c r="L29" s="142">
        <f>0</f>
        <v>0</v>
      </c>
      <c r="M29" s="142">
        <f>0</f>
        <v>0</v>
      </c>
      <c r="N29" s="142">
        <f>0</f>
        <v>0</v>
      </c>
      <c r="O29" s="142">
        <f>0</f>
        <v>0</v>
      </c>
      <c r="P29" s="142">
        <f>0</f>
        <v>0</v>
      </c>
      <c r="Q29" s="142">
        <f>0</f>
        <v>0</v>
      </c>
      <c r="R29" s="142">
        <f>0</f>
        <v>0</v>
      </c>
      <c r="S29" s="142">
        <f>0</f>
        <v>0</v>
      </c>
      <c r="T29" s="142">
        <f>0</f>
        <v>0</v>
      </c>
      <c r="U29" s="18">
        <f>1000</f>
        <v>1000</v>
      </c>
      <c r="V29" s="142">
        <f>0</f>
        <v>0</v>
      </c>
      <c r="W29" s="142">
        <f>0</f>
        <v>0</v>
      </c>
      <c r="X29" s="142">
        <f>0</f>
        <v>0</v>
      </c>
      <c r="Y29" s="142">
        <f>0</f>
        <v>0</v>
      </c>
      <c r="Z29" s="142">
        <f>0</f>
        <v>0</v>
      </c>
      <c r="AA29" s="142">
        <f>0</f>
        <v>0</v>
      </c>
      <c r="AB29" s="142">
        <f>0</f>
        <v>0</v>
      </c>
      <c r="AC29" s="142">
        <f>0</f>
        <v>0</v>
      </c>
      <c r="AD29" s="142">
        <f>0</f>
        <v>0</v>
      </c>
      <c r="AE29" s="142">
        <f>0</f>
        <v>0</v>
      </c>
      <c r="AF29" s="142">
        <f>0</f>
        <v>0</v>
      </c>
      <c r="AG29" s="18">
        <f>1000</f>
        <v>1000</v>
      </c>
      <c r="AH29" s="142">
        <f>0</f>
        <v>0</v>
      </c>
      <c r="AI29" s="142">
        <f>0</f>
        <v>0</v>
      </c>
      <c r="AJ29" s="142">
        <f>0</f>
        <v>0</v>
      </c>
      <c r="AK29" s="142">
        <f>0</f>
        <v>0</v>
      </c>
      <c r="AL29" s="142">
        <f>0</f>
        <v>0</v>
      </c>
      <c r="AM29" s="142">
        <f>0</f>
        <v>0</v>
      </c>
      <c r="AN29" s="142">
        <f>0</f>
        <v>0</v>
      </c>
      <c r="AO29" s="142">
        <f>0</f>
        <v>0</v>
      </c>
      <c r="AP29" s="142">
        <f>0</f>
        <v>0</v>
      </c>
      <c r="AQ29" s="142">
        <f>0</f>
        <v>0</v>
      </c>
      <c r="AR29" s="142">
        <f>0</f>
        <v>0</v>
      </c>
      <c r="AS29" s="18">
        <f>1000</f>
        <v>1000</v>
      </c>
      <c r="AT29" s="142">
        <f>0</f>
        <v>0</v>
      </c>
      <c r="AU29" s="142">
        <f>0</f>
        <v>0</v>
      </c>
      <c r="AV29" s="142">
        <f>0</f>
        <v>0</v>
      </c>
      <c r="AW29" s="142">
        <f>0</f>
        <v>0</v>
      </c>
      <c r="AX29" s="142">
        <f>0</f>
        <v>0</v>
      </c>
      <c r="AY29" s="142">
        <f>0</f>
        <v>0</v>
      </c>
      <c r="AZ29" s="142">
        <f>0</f>
        <v>0</v>
      </c>
      <c r="BA29" s="142">
        <f>0</f>
        <v>0</v>
      </c>
      <c r="BB29" s="142">
        <f>0</f>
        <v>0</v>
      </c>
      <c r="BC29" s="142">
        <f>0</f>
        <v>0</v>
      </c>
      <c r="BD29" s="142">
        <f>0</f>
        <v>0</v>
      </c>
      <c r="BE29" s="18">
        <f>1000</f>
        <v>1000</v>
      </c>
      <c r="BF29" s="142">
        <f>0</f>
        <v>0</v>
      </c>
      <c r="BG29" s="142">
        <f>0</f>
        <v>0</v>
      </c>
      <c r="BH29" s="142">
        <f>0</f>
        <v>0</v>
      </c>
      <c r="BI29" s="142">
        <f>0</f>
        <v>0</v>
      </c>
      <c r="BJ29" s="142">
        <f>0</f>
        <v>0</v>
      </c>
      <c r="BK29" s="142">
        <f>0</f>
        <v>0</v>
      </c>
      <c r="BL29" s="142">
        <f>0</f>
        <v>0</v>
      </c>
      <c r="BM29" s="142">
        <f>0</f>
        <v>0</v>
      </c>
      <c r="BN29" s="142">
        <f>0</f>
        <v>0</v>
      </c>
      <c r="BO29" s="142">
        <f>0</f>
        <v>0</v>
      </c>
      <c r="BP29" s="142">
        <f>0</f>
        <v>0</v>
      </c>
      <c r="BQ29" s="18">
        <f>1000</f>
        <v>1000</v>
      </c>
      <c r="BR29" s="142">
        <f>0</f>
        <v>0</v>
      </c>
      <c r="BS29" s="142">
        <f>0</f>
        <v>0</v>
      </c>
      <c r="BT29" s="142">
        <f>0</f>
        <v>0</v>
      </c>
      <c r="BU29" s="142">
        <f>0</f>
        <v>0</v>
      </c>
      <c r="BV29" s="142">
        <f>0</f>
        <v>0</v>
      </c>
      <c r="BW29" s="142">
        <f>0</f>
        <v>0</v>
      </c>
      <c r="BX29" s="142">
        <f>0</f>
        <v>0</v>
      </c>
      <c r="BY29" s="142">
        <f>0</f>
        <v>0</v>
      </c>
      <c r="BZ29" s="142">
        <f>0</f>
        <v>0</v>
      </c>
      <c r="CA29" s="142">
        <f>0</f>
        <v>0</v>
      </c>
      <c r="CB29" s="142">
        <f>0</f>
        <v>0</v>
      </c>
      <c r="CC29" s="18">
        <f>1000</f>
        <v>1000</v>
      </c>
      <c r="CD29" s="142">
        <f>0</f>
        <v>0</v>
      </c>
      <c r="CE29" s="142">
        <f>0</f>
        <v>0</v>
      </c>
      <c r="CF29" s="142">
        <f>0</f>
        <v>0</v>
      </c>
      <c r="CG29" s="142">
        <f>0</f>
        <v>0</v>
      </c>
      <c r="CH29" s="142">
        <f>0</f>
        <v>0</v>
      </c>
      <c r="CI29" s="142">
        <f>0</f>
        <v>0</v>
      </c>
      <c r="CJ29" s="142">
        <f>0</f>
        <v>0</v>
      </c>
      <c r="CK29" s="142">
        <f>0</f>
        <v>0</v>
      </c>
      <c r="CL29" s="142">
        <f>0</f>
        <v>0</v>
      </c>
      <c r="CM29" s="142">
        <f>0</f>
        <v>0</v>
      </c>
      <c r="CN29" s="142">
        <f>0</f>
        <v>0</v>
      </c>
      <c r="CO29" s="18">
        <f>1000</f>
        <v>1000</v>
      </c>
      <c r="CP29" s="142">
        <f>0</f>
        <v>0</v>
      </c>
      <c r="CQ29" s="142">
        <f>0</f>
        <v>0</v>
      </c>
      <c r="CR29" s="142">
        <f>0</f>
        <v>0</v>
      </c>
      <c r="CS29" s="142">
        <f>0</f>
        <v>0</v>
      </c>
      <c r="CT29" s="142">
        <f>0</f>
        <v>0</v>
      </c>
      <c r="CU29" s="142">
        <f>0</f>
        <v>0</v>
      </c>
      <c r="CV29" s="142">
        <f>0</f>
        <v>0</v>
      </c>
      <c r="CW29" s="142">
        <f>0</f>
        <v>0</v>
      </c>
      <c r="CX29" s="142">
        <f>0</f>
        <v>0</v>
      </c>
      <c r="CY29" s="142">
        <f>0</f>
        <v>0</v>
      </c>
      <c r="CZ29" s="142">
        <f>0</f>
        <v>0</v>
      </c>
      <c r="DA29" s="18">
        <f>1000</f>
        <v>1000</v>
      </c>
      <c r="DB29" s="142">
        <f>0</f>
        <v>0</v>
      </c>
      <c r="DC29" s="142">
        <f>0</f>
        <v>0</v>
      </c>
      <c r="DD29" s="142">
        <f>0</f>
        <v>0</v>
      </c>
      <c r="DE29" s="142">
        <f>0</f>
        <v>0</v>
      </c>
      <c r="DF29" s="142">
        <f>0</f>
        <v>0</v>
      </c>
      <c r="DG29" s="142">
        <f>0</f>
        <v>0</v>
      </c>
      <c r="DH29" s="142">
        <f>0</f>
        <v>0</v>
      </c>
      <c r="DI29" s="142">
        <f>0</f>
        <v>0</v>
      </c>
      <c r="DJ29" s="142">
        <f>0</f>
        <v>0</v>
      </c>
      <c r="DK29" s="142">
        <f>0</f>
        <v>0</v>
      </c>
      <c r="DL29" s="142">
        <f>0</f>
        <v>0</v>
      </c>
      <c r="DM29" s="18">
        <f>1000</f>
        <v>1000</v>
      </c>
      <c r="DN29" s="142">
        <f>0</f>
        <v>0</v>
      </c>
      <c r="DO29" s="142">
        <f>0</f>
        <v>0</v>
      </c>
      <c r="DP29" s="142">
        <f>0</f>
        <v>0</v>
      </c>
      <c r="DQ29" s="142">
        <f>0</f>
        <v>0</v>
      </c>
      <c r="DR29" s="142">
        <f>0</f>
        <v>0</v>
      </c>
    </row>
    <row r="30" spans="1:122" x14ac:dyDescent="0.3">
      <c r="A30" s="424"/>
      <c r="B30" s="127" t="s">
        <v>143</v>
      </c>
      <c r="C30" s="142">
        <f>0</f>
        <v>0</v>
      </c>
      <c r="D30" s="18">
        <f>0</f>
        <v>0</v>
      </c>
      <c r="E30" s="18">
        <f>0</f>
        <v>0</v>
      </c>
      <c r="F30" s="18">
        <f>0</f>
        <v>0</v>
      </c>
      <c r="G30" s="18">
        <f>0</f>
        <v>0</v>
      </c>
      <c r="H30" s="18">
        <f>0</f>
        <v>0</v>
      </c>
      <c r="I30" s="18">
        <f>0</f>
        <v>0</v>
      </c>
      <c r="J30" s="18">
        <f>0</f>
        <v>0</v>
      </c>
      <c r="K30" s="18">
        <f>0</f>
        <v>0</v>
      </c>
      <c r="L30" s="18">
        <f>0</f>
        <v>0</v>
      </c>
      <c r="M30" s="18">
        <f>0</f>
        <v>0</v>
      </c>
      <c r="N30" s="18">
        <v>2000</v>
      </c>
      <c r="O30" s="142">
        <f>0</f>
        <v>0</v>
      </c>
      <c r="P30" s="18">
        <f>0</f>
        <v>0</v>
      </c>
      <c r="Q30" s="18">
        <f>0</f>
        <v>0</v>
      </c>
      <c r="R30" s="18">
        <f>0</f>
        <v>0</v>
      </c>
      <c r="S30" s="18">
        <f>0</f>
        <v>0</v>
      </c>
      <c r="T30" s="18">
        <f>0</f>
        <v>0</v>
      </c>
      <c r="U30" s="18">
        <f>0</f>
        <v>0</v>
      </c>
      <c r="V30" s="18">
        <f>0</f>
        <v>0</v>
      </c>
      <c r="W30" s="18">
        <f>0</f>
        <v>0</v>
      </c>
      <c r="X30" s="18">
        <f>0</f>
        <v>0</v>
      </c>
      <c r="Y30" s="18">
        <f>0</f>
        <v>0</v>
      </c>
      <c r="Z30" s="18">
        <v>2000</v>
      </c>
      <c r="AA30" s="142">
        <f>0</f>
        <v>0</v>
      </c>
      <c r="AB30" s="18">
        <f>0</f>
        <v>0</v>
      </c>
      <c r="AC30" s="18">
        <f>0</f>
        <v>0</v>
      </c>
      <c r="AD30" s="18">
        <f>0</f>
        <v>0</v>
      </c>
      <c r="AE30" s="18">
        <f>0</f>
        <v>0</v>
      </c>
      <c r="AF30" s="18">
        <f>0</f>
        <v>0</v>
      </c>
      <c r="AG30" s="18">
        <f>0</f>
        <v>0</v>
      </c>
      <c r="AH30" s="18">
        <f>0</f>
        <v>0</v>
      </c>
      <c r="AI30" s="18">
        <f>0</f>
        <v>0</v>
      </c>
      <c r="AJ30" s="18">
        <f>0</f>
        <v>0</v>
      </c>
      <c r="AK30" s="18">
        <f>0</f>
        <v>0</v>
      </c>
      <c r="AL30" s="18">
        <v>2000</v>
      </c>
      <c r="AM30" s="142">
        <f>0</f>
        <v>0</v>
      </c>
      <c r="AN30" s="18">
        <f>0</f>
        <v>0</v>
      </c>
      <c r="AO30" s="18">
        <f>0</f>
        <v>0</v>
      </c>
      <c r="AP30" s="18">
        <f>0</f>
        <v>0</v>
      </c>
      <c r="AQ30" s="18">
        <f>0</f>
        <v>0</v>
      </c>
      <c r="AR30" s="18">
        <f>0</f>
        <v>0</v>
      </c>
      <c r="AS30" s="18">
        <f>0</f>
        <v>0</v>
      </c>
      <c r="AT30" s="18">
        <f>0</f>
        <v>0</v>
      </c>
      <c r="AU30" s="18">
        <f>0</f>
        <v>0</v>
      </c>
      <c r="AV30" s="18">
        <f>0</f>
        <v>0</v>
      </c>
      <c r="AW30" s="18">
        <f>0</f>
        <v>0</v>
      </c>
      <c r="AX30" s="18">
        <v>2000</v>
      </c>
      <c r="AY30" s="142">
        <f>0</f>
        <v>0</v>
      </c>
      <c r="AZ30" s="18">
        <f>0</f>
        <v>0</v>
      </c>
      <c r="BA30" s="18">
        <f>0</f>
        <v>0</v>
      </c>
      <c r="BB30" s="18">
        <f>0</f>
        <v>0</v>
      </c>
      <c r="BC30" s="18">
        <f>0</f>
        <v>0</v>
      </c>
      <c r="BD30" s="18">
        <f>0</f>
        <v>0</v>
      </c>
      <c r="BE30" s="18">
        <f>0</f>
        <v>0</v>
      </c>
      <c r="BF30" s="18">
        <f>0</f>
        <v>0</v>
      </c>
      <c r="BG30" s="18">
        <f>0</f>
        <v>0</v>
      </c>
      <c r="BH30" s="18">
        <f>0</f>
        <v>0</v>
      </c>
      <c r="BI30" s="18">
        <f>0</f>
        <v>0</v>
      </c>
      <c r="BJ30" s="18">
        <v>2000</v>
      </c>
      <c r="BK30" s="142">
        <f>0</f>
        <v>0</v>
      </c>
      <c r="BL30" s="18">
        <f>0</f>
        <v>0</v>
      </c>
      <c r="BM30" s="18">
        <f>0</f>
        <v>0</v>
      </c>
      <c r="BN30" s="18">
        <f>0</f>
        <v>0</v>
      </c>
      <c r="BO30" s="18">
        <f>0</f>
        <v>0</v>
      </c>
      <c r="BP30" s="18">
        <f>0</f>
        <v>0</v>
      </c>
      <c r="BQ30" s="18">
        <f>0</f>
        <v>0</v>
      </c>
      <c r="BR30" s="18">
        <f>0</f>
        <v>0</v>
      </c>
      <c r="BS30" s="18">
        <f>0</f>
        <v>0</v>
      </c>
      <c r="BT30" s="18">
        <f>0</f>
        <v>0</v>
      </c>
      <c r="BU30" s="18">
        <f>0</f>
        <v>0</v>
      </c>
      <c r="BV30" s="18">
        <v>2000</v>
      </c>
      <c r="BW30" s="142">
        <f>0</f>
        <v>0</v>
      </c>
      <c r="BX30" s="18">
        <f>0</f>
        <v>0</v>
      </c>
      <c r="BY30" s="18">
        <f>0</f>
        <v>0</v>
      </c>
      <c r="BZ30" s="18">
        <f>0</f>
        <v>0</v>
      </c>
      <c r="CA30" s="18">
        <f>0</f>
        <v>0</v>
      </c>
      <c r="CB30" s="18">
        <f>0</f>
        <v>0</v>
      </c>
      <c r="CC30" s="18">
        <f>0</f>
        <v>0</v>
      </c>
      <c r="CD30" s="18">
        <f>0</f>
        <v>0</v>
      </c>
      <c r="CE30" s="18">
        <f>0</f>
        <v>0</v>
      </c>
      <c r="CF30" s="18">
        <f>0</f>
        <v>0</v>
      </c>
      <c r="CG30" s="18">
        <f>0</f>
        <v>0</v>
      </c>
      <c r="CH30" s="18">
        <v>2000</v>
      </c>
      <c r="CI30" s="142">
        <f>0</f>
        <v>0</v>
      </c>
      <c r="CJ30" s="18">
        <f>0</f>
        <v>0</v>
      </c>
      <c r="CK30" s="18">
        <f>0</f>
        <v>0</v>
      </c>
      <c r="CL30" s="18">
        <f>0</f>
        <v>0</v>
      </c>
      <c r="CM30" s="18">
        <f>0</f>
        <v>0</v>
      </c>
      <c r="CN30" s="18">
        <f>0</f>
        <v>0</v>
      </c>
      <c r="CO30" s="18">
        <f>0</f>
        <v>0</v>
      </c>
      <c r="CP30" s="18">
        <f>0</f>
        <v>0</v>
      </c>
      <c r="CQ30" s="18">
        <f>0</f>
        <v>0</v>
      </c>
      <c r="CR30" s="18">
        <f>0</f>
        <v>0</v>
      </c>
      <c r="CS30" s="18">
        <f>0</f>
        <v>0</v>
      </c>
      <c r="CT30" s="18">
        <v>2000</v>
      </c>
      <c r="CU30" s="142">
        <f>0</f>
        <v>0</v>
      </c>
      <c r="CV30" s="18">
        <f>0</f>
        <v>0</v>
      </c>
      <c r="CW30" s="18">
        <f>0</f>
        <v>0</v>
      </c>
      <c r="CX30" s="18">
        <f>0</f>
        <v>0</v>
      </c>
      <c r="CY30" s="18">
        <f>0</f>
        <v>0</v>
      </c>
      <c r="CZ30" s="18">
        <f>0</f>
        <v>0</v>
      </c>
      <c r="DA30" s="18">
        <f>0</f>
        <v>0</v>
      </c>
      <c r="DB30" s="18">
        <f>0</f>
        <v>0</v>
      </c>
      <c r="DC30" s="18">
        <f>0</f>
        <v>0</v>
      </c>
      <c r="DD30" s="18">
        <f>0</f>
        <v>0</v>
      </c>
      <c r="DE30" s="18">
        <f>0</f>
        <v>0</v>
      </c>
      <c r="DF30" s="18">
        <v>2000</v>
      </c>
      <c r="DG30" s="142">
        <f>0</f>
        <v>0</v>
      </c>
      <c r="DH30" s="18">
        <f>0</f>
        <v>0</v>
      </c>
      <c r="DI30" s="18">
        <f>0</f>
        <v>0</v>
      </c>
      <c r="DJ30" s="18">
        <f>0</f>
        <v>0</v>
      </c>
      <c r="DK30" s="18">
        <f>0</f>
        <v>0</v>
      </c>
      <c r="DL30" s="18">
        <f>0</f>
        <v>0</v>
      </c>
      <c r="DM30" s="18">
        <f>0</f>
        <v>0</v>
      </c>
      <c r="DN30" s="18">
        <f>0</f>
        <v>0</v>
      </c>
      <c r="DO30" s="18">
        <f>0</f>
        <v>0</v>
      </c>
      <c r="DP30" s="18">
        <f>0</f>
        <v>0</v>
      </c>
      <c r="DQ30" s="18">
        <f>0</f>
        <v>0</v>
      </c>
      <c r="DR30" s="18">
        <v>2000</v>
      </c>
    </row>
    <row r="31" spans="1:122" x14ac:dyDescent="0.3">
      <c r="A31" s="424"/>
      <c r="B31" s="127" t="s">
        <v>144</v>
      </c>
      <c r="C31" s="142">
        <f>0</f>
        <v>0</v>
      </c>
      <c r="D31" s="18">
        <f>0</f>
        <v>0</v>
      </c>
      <c r="E31" s="18">
        <f>0</f>
        <v>0</v>
      </c>
      <c r="F31" s="18">
        <f>0</f>
        <v>0</v>
      </c>
      <c r="G31" s="18">
        <f>0</f>
        <v>0</v>
      </c>
      <c r="H31" s="18">
        <f>0</f>
        <v>0</v>
      </c>
      <c r="I31" s="18">
        <f>0</f>
        <v>0</v>
      </c>
      <c r="J31" s="18">
        <f>0</f>
        <v>0</v>
      </c>
      <c r="K31" s="18">
        <f>0</f>
        <v>0</v>
      </c>
      <c r="L31" s="18">
        <f>0</f>
        <v>0</v>
      </c>
      <c r="M31" s="18">
        <f>0</f>
        <v>0</v>
      </c>
      <c r="N31" s="18">
        <v>2000</v>
      </c>
      <c r="O31" s="142">
        <f>0</f>
        <v>0</v>
      </c>
      <c r="P31" s="18">
        <f>0</f>
        <v>0</v>
      </c>
      <c r="Q31" s="18">
        <f>0</f>
        <v>0</v>
      </c>
      <c r="R31" s="18">
        <f>0</f>
        <v>0</v>
      </c>
      <c r="S31" s="18">
        <f>0</f>
        <v>0</v>
      </c>
      <c r="T31" s="18">
        <f>0</f>
        <v>0</v>
      </c>
      <c r="U31" s="18">
        <f>0</f>
        <v>0</v>
      </c>
      <c r="V31" s="18">
        <f>0</f>
        <v>0</v>
      </c>
      <c r="W31" s="18">
        <f>0</f>
        <v>0</v>
      </c>
      <c r="X31" s="18">
        <f>0</f>
        <v>0</v>
      </c>
      <c r="Y31" s="18">
        <f>0</f>
        <v>0</v>
      </c>
      <c r="Z31" s="18">
        <v>2000</v>
      </c>
      <c r="AA31" s="142">
        <f>0</f>
        <v>0</v>
      </c>
      <c r="AB31" s="18">
        <f>0</f>
        <v>0</v>
      </c>
      <c r="AC31" s="18">
        <f>0</f>
        <v>0</v>
      </c>
      <c r="AD31" s="18">
        <f>0</f>
        <v>0</v>
      </c>
      <c r="AE31" s="18">
        <f>0</f>
        <v>0</v>
      </c>
      <c r="AF31" s="18">
        <f>0</f>
        <v>0</v>
      </c>
      <c r="AG31" s="18">
        <f>0</f>
        <v>0</v>
      </c>
      <c r="AH31" s="18">
        <f>0</f>
        <v>0</v>
      </c>
      <c r="AI31" s="18">
        <f>0</f>
        <v>0</v>
      </c>
      <c r="AJ31" s="18">
        <f>0</f>
        <v>0</v>
      </c>
      <c r="AK31" s="18">
        <f>0</f>
        <v>0</v>
      </c>
      <c r="AL31" s="18">
        <v>2000</v>
      </c>
      <c r="AM31" s="142">
        <f>0</f>
        <v>0</v>
      </c>
      <c r="AN31" s="18">
        <f>0</f>
        <v>0</v>
      </c>
      <c r="AO31" s="18">
        <f>0</f>
        <v>0</v>
      </c>
      <c r="AP31" s="18">
        <f>0</f>
        <v>0</v>
      </c>
      <c r="AQ31" s="18">
        <f>0</f>
        <v>0</v>
      </c>
      <c r="AR31" s="18">
        <f>0</f>
        <v>0</v>
      </c>
      <c r="AS31" s="18">
        <f>0</f>
        <v>0</v>
      </c>
      <c r="AT31" s="18">
        <f>0</f>
        <v>0</v>
      </c>
      <c r="AU31" s="18">
        <f>0</f>
        <v>0</v>
      </c>
      <c r="AV31" s="18">
        <f>0</f>
        <v>0</v>
      </c>
      <c r="AW31" s="18">
        <f>0</f>
        <v>0</v>
      </c>
      <c r="AX31" s="18">
        <v>2000</v>
      </c>
      <c r="AY31" s="142">
        <f>0</f>
        <v>0</v>
      </c>
      <c r="AZ31" s="18">
        <f>0</f>
        <v>0</v>
      </c>
      <c r="BA31" s="18">
        <f>0</f>
        <v>0</v>
      </c>
      <c r="BB31" s="18">
        <f>0</f>
        <v>0</v>
      </c>
      <c r="BC31" s="18">
        <f>0</f>
        <v>0</v>
      </c>
      <c r="BD31" s="18">
        <f>0</f>
        <v>0</v>
      </c>
      <c r="BE31" s="18">
        <f>0</f>
        <v>0</v>
      </c>
      <c r="BF31" s="18">
        <f>0</f>
        <v>0</v>
      </c>
      <c r="BG31" s="18">
        <f>0</f>
        <v>0</v>
      </c>
      <c r="BH31" s="18">
        <f>0</f>
        <v>0</v>
      </c>
      <c r="BI31" s="18">
        <f>0</f>
        <v>0</v>
      </c>
      <c r="BJ31" s="18">
        <v>2000</v>
      </c>
      <c r="BK31" s="142">
        <f>0</f>
        <v>0</v>
      </c>
      <c r="BL31" s="18">
        <f>0</f>
        <v>0</v>
      </c>
      <c r="BM31" s="18">
        <f>0</f>
        <v>0</v>
      </c>
      <c r="BN31" s="18">
        <f>0</f>
        <v>0</v>
      </c>
      <c r="BO31" s="18">
        <f>0</f>
        <v>0</v>
      </c>
      <c r="BP31" s="18">
        <f>0</f>
        <v>0</v>
      </c>
      <c r="BQ31" s="18">
        <f>0</f>
        <v>0</v>
      </c>
      <c r="BR31" s="18">
        <f>0</f>
        <v>0</v>
      </c>
      <c r="BS31" s="18">
        <f>0</f>
        <v>0</v>
      </c>
      <c r="BT31" s="18">
        <f>0</f>
        <v>0</v>
      </c>
      <c r="BU31" s="18">
        <f>0</f>
        <v>0</v>
      </c>
      <c r="BV31" s="18">
        <v>2000</v>
      </c>
      <c r="BW31" s="142">
        <f>0</f>
        <v>0</v>
      </c>
      <c r="BX31" s="18">
        <f>0</f>
        <v>0</v>
      </c>
      <c r="BY31" s="18">
        <f>0</f>
        <v>0</v>
      </c>
      <c r="BZ31" s="18">
        <f>0</f>
        <v>0</v>
      </c>
      <c r="CA31" s="18">
        <f>0</f>
        <v>0</v>
      </c>
      <c r="CB31" s="18">
        <f>0</f>
        <v>0</v>
      </c>
      <c r="CC31" s="18">
        <f>0</f>
        <v>0</v>
      </c>
      <c r="CD31" s="18">
        <f>0</f>
        <v>0</v>
      </c>
      <c r="CE31" s="18">
        <f>0</f>
        <v>0</v>
      </c>
      <c r="CF31" s="18">
        <f>0</f>
        <v>0</v>
      </c>
      <c r="CG31" s="18">
        <f>0</f>
        <v>0</v>
      </c>
      <c r="CH31" s="18">
        <v>2000</v>
      </c>
      <c r="CI31" s="142">
        <f>0</f>
        <v>0</v>
      </c>
      <c r="CJ31" s="18">
        <f>0</f>
        <v>0</v>
      </c>
      <c r="CK31" s="18">
        <f>0</f>
        <v>0</v>
      </c>
      <c r="CL31" s="18">
        <f>0</f>
        <v>0</v>
      </c>
      <c r="CM31" s="18">
        <f>0</f>
        <v>0</v>
      </c>
      <c r="CN31" s="18">
        <f>0</f>
        <v>0</v>
      </c>
      <c r="CO31" s="18">
        <f>0</f>
        <v>0</v>
      </c>
      <c r="CP31" s="18">
        <f>0</f>
        <v>0</v>
      </c>
      <c r="CQ31" s="18">
        <f>0</f>
        <v>0</v>
      </c>
      <c r="CR31" s="18">
        <f>0</f>
        <v>0</v>
      </c>
      <c r="CS31" s="18">
        <f>0</f>
        <v>0</v>
      </c>
      <c r="CT31" s="18">
        <v>2000</v>
      </c>
      <c r="CU31" s="142">
        <f>0</f>
        <v>0</v>
      </c>
      <c r="CV31" s="18">
        <f>0</f>
        <v>0</v>
      </c>
      <c r="CW31" s="18">
        <f>0</f>
        <v>0</v>
      </c>
      <c r="CX31" s="18">
        <f>0</f>
        <v>0</v>
      </c>
      <c r="CY31" s="18">
        <f>0</f>
        <v>0</v>
      </c>
      <c r="CZ31" s="18">
        <f>0</f>
        <v>0</v>
      </c>
      <c r="DA31" s="18">
        <f>0</f>
        <v>0</v>
      </c>
      <c r="DB31" s="18">
        <f>0</f>
        <v>0</v>
      </c>
      <c r="DC31" s="18">
        <f>0</f>
        <v>0</v>
      </c>
      <c r="DD31" s="18">
        <f>0</f>
        <v>0</v>
      </c>
      <c r="DE31" s="18">
        <f>0</f>
        <v>0</v>
      </c>
      <c r="DF31" s="18">
        <v>2000</v>
      </c>
      <c r="DG31" s="142">
        <f>0</f>
        <v>0</v>
      </c>
      <c r="DH31" s="18">
        <f>0</f>
        <v>0</v>
      </c>
      <c r="DI31" s="18">
        <f>0</f>
        <v>0</v>
      </c>
      <c r="DJ31" s="18">
        <f>0</f>
        <v>0</v>
      </c>
      <c r="DK31" s="18">
        <f>0</f>
        <v>0</v>
      </c>
      <c r="DL31" s="18">
        <f>0</f>
        <v>0</v>
      </c>
      <c r="DM31" s="18">
        <f>0</f>
        <v>0</v>
      </c>
      <c r="DN31" s="18">
        <f>0</f>
        <v>0</v>
      </c>
      <c r="DO31" s="18">
        <f>0</f>
        <v>0</v>
      </c>
      <c r="DP31" s="18">
        <f>0</f>
        <v>0</v>
      </c>
      <c r="DQ31" s="18">
        <f>0</f>
        <v>0</v>
      </c>
      <c r="DR31" s="18">
        <v>2000</v>
      </c>
    </row>
    <row r="32" spans="1:122" x14ac:dyDescent="0.3">
      <c r="A32" s="424"/>
      <c r="B32" s="127" t="s">
        <v>145</v>
      </c>
      <c r="C32" s="142">
        <f>IF(C4&lt;12,0,'Piano del personale'!$D$23)</f>
        <v>0</v>
      </c>
      <c r="D32" s="142">
        <f>IF(D4&lt;12,0,'Piano del personale'!$D$23)</f>
        <v>0</v>
      </c>
      <c r="E32" s="142">
        <f>IF(E4&lt;12,0,'Piano del personale'!$D$23)</f>
        <v>0</v>
      </c>
      <c r="F32" s="142">
        <f>IF(F4&lt;12,0,'Piano del personale'!$D$23)</f>
        <v>0</v>
      </c>
      <c r="G32" s="142">
        <f>IF(G4&lt;12,0,'Piano del personale'!$D$23)</f>
        <v>0</v>
      </c>
      <c r="H32" s="142">
        <f>IF(H4&lt;12,0,'Piano del personale'!$D$23)</f>
        <v>0</v>
      </c>
      <c r="I32" s="142">
        <f>IF(I4&lt;12,0,'Piano del personale'!$D$23)</f>
        <v>0</v>
      </c>
      <c r="J32" s="142">
        <f>IF(J4&lt;12,0,'Piano del personale'!$D$23)</f>
        <v>0</v>
      </c>
      <c r="K32" s="142">
        <f>IF(K4&lt;12,0,'Piano del personale'!$D$23)</f>
        <v>0</v>
      </c>
      <c r="L32" s="142">
        <f>IF(L4&lt;12,0,'Piano del personale'!$D$23)</f>
        <v>0</v>
      </c>
      <c r="M32" s="142">
        <f>IF(M4&lt;12,0,'Piano del personale'!$D$23)</f>
        <v>0</v>
      </c>
      <c r="N32" s="142">
        <f>IF(N4&lt;12,0,'Piano del personale'!$D$23)</f>
        <v>5000</v>
      </c>
      <c r="O32" s="143">
        <f>IF(O4&lt;24,0,'Piano del personale'!$D$23)</f>
        <v>0</v>
      </c>
      <c r="P32" s="142">
        <f>IF(P4&lt;24,0,'Piano del personale'!$D$23)</f>
        <v>0</v>
      </c>
      <c r="Q32" s="142">
        <f>IF(Q4&lt;24,0,'Piano del personale'!$D$23)</f>
        <v>0</v>
      </c>
      <c r="R32" s="142">
        <f>IF(R4&lt;24,0,'Piano del personale'!$D$23)</f>
        <v>0</v>
      </c>
      <c r="S32" s="142">
        <f>IF(S4&lt;24,0,'Piano del personale'!$D$23)</f>
        <v>0</v>
      </c>
      <c r="T32" s="142">
        <f>IF(T4&lt;24,0,'Piano del personale'!$D$23)</f>
        <v>0</v>
      </c>
      <c r="U32" s="142">
        <f>IF(U4&lt;24,0,'Piano del personale'!$D$23)</f>
        <v>0</v>
      </c>
      <c r="V32" s="142">
        <f>IF(V4&lt;24,0,'Piano del personale'!$D$23)</f>
        <v>0</v>
      </c>
      <c r="W32" s="142">
        <f>IF(W4&lt;24,0,'Piano del personale'!$D$23)</f>
        <v>0</v>
      </c>
      <c r="X32" s="142">
        <f>IF(X4&lt;24,0,'Piano del personale'!$D$23)</f>
        <v>0</v>
      </c>
      <c r="Y32" s="142">
        <f>IF(Y4&lt;24,0,'Piano del personale'!$D$23)</f>
        <v>0</v>
      </c>
      <c r="Z32" s="142">
        <f>IF(Z4&lt;24,0,'Piano del personale'!$D$23)</f>
        <v>5000</v>
      </c>
      <c r="AA32" s="142">
        <f>IF(AA4&lt;36,0,'Piano del personale'!$D$23)</f>
        <v>0</v>
      </c>
      <c r="AB32" s="142">
        <f>IF(AB4&lt;36,0,'Piano del personale'!$D$23)</f>
        <v>0</v>
      </c>
      <c r="AC32" s="142">
        <f>IF(AC4&lt;36,0,'Piano del personale'!$D$23)</f>
        <v>0</v>
      </c>
      <c r="AD32" s="142">
        <f>IF(AD4&lt;36,0,'Piano del personale'!$D$23)</f>
        <v>0</v>
      </c>
      <c r="AE32" s="142">
        <f>IF(AE4&lt;36,0,'Piano del personale'!$D$23)</f>
        <v>0</v>
      </c>
      <c r="AF32" s="142">
        <f>IF(AF4&lt;36,0,'Piano del personale'!$D$23)</f>
        <v>0</v>
      </c>
      <c r="AG32" s="142">
        <f>IF(AG4&lt;36,0,'Piano del personale'!$D$23)</f>
        <v>0</v>
      </c>
      <c r="AH32" s="142">
        <f>IF(AH4&lt;36,0,'Piano del personale'!$D$23)</f>
        <v>0</v>
      </c>
      <c r="AI32" s="142">
        <f>IF(AI4&lt;36,0,'Piano del personale'!$D$23)</f>
        <v>0</v>
      </c>
      <c r="AJ32" s="142">
        <f>IF(AJ4&lt;36,0,'Piano del personale'!$D$23)</f>
        <v>0</v>
      </c>
      <c r="AK32" s="142">
        <f>IF(AK4&lt;36,0,'Piano del personale'!$D$23)</f>
        <v>0</v>
      </c>
      <c r="AL32" s="142">
        <f>IF(AL4&lt;36,0,'Piano del personale'!$D$23)</f>
        <v>5000</v>
      </c>
      <c r="AM32" s="142">
        <f>IF(AM4&lt;48,0,'Piano del personale'!$D$23)</f>
        <v>0</v>
      </c>
      <c r="AN32" s="142">
        <f>IF(AN4&lt;48,0,'Piano del personale'!$D$23)</f>
        <v>0</v>
      </c>
      <c r="AO32" s="142">
        <f>IF(AO4&lt;48,0,'Piano del personale'!$D$23)</f>
        <v>0</v>
      </c>
      <c r="AP32" s="142">
        <f>IF(AP4&lt;48,0,'Piano del personale'!$D$23)</f>
        <v>0</v>
      </c>
      <c r="AQ32" s="142">
        <f>IF(AQ4&lt;48,0,'Piano del personale'!$D$23)</f>
        <v>0</v>
      </c>
      <c r="AR32" s="142">
        <f>IF(AR4&lt;48,0,'Piano del personale'!$D$23)</f>
        <v>0</v>
      </c>
      <c r="AS32" s="142">
        <f>IF(AS4&lt;48,0,'Piano del personale'!$D$23)</f>
        <v>0</v>
      </c>
      <c r="AT32" s="142">
        <f>IF(AT4&lt;48,0,'Piano del personale'!$D$23)</f>
        <v>0</v>
      </c>
      <c r="AU32" s="142">
        <f>IF(AU4&lt;48,0,'Piano del personale'!$D$23)</f>
        <v>0</v>
      </c>
      <c r="AV32" s="142">
        <f>IF(AV4&lt;48,0,'Piano del personale'!$D$23)</f>
        <v>0</v>
      </c>
      <c r="AW32" s="142">
        <f>IF(AW4&lt;48,0,'Piano del personale'!$D$23)</f>
        <v>0</v>
      </c>
      <c r="AX32" s="142">
        <f>IF(AX4&lt;48,0,'Piano del personale'!$D$23)</f>
        <v>5000</v>
      </c>
      <c r="AY32" s="142">
        <f>IF(AY4&lt;60,0,'Piano del personale'!$D$23)</f>
        <v>0</v>
      </c>
      <c r="AZ32" s="142">
        <f>IF(AZ4&lt;60,0,'Piano del personale'!$D$23)</f>
        <v>0</v>
      </c>
      <c r="BA32" s="142">
        <f>IF(BA4&lt;60,0,'Piano del personale'!$D$23)</f>
        <v>0</v>
      </c>
      <c r="BB32" s="142">
        <f>IF(BB4&lt;60,0,'Piano del personale'!$D$23)</f>
        <v>0</v>
      </c>
      <c r="BC32" s="142">
        <f>IF(BC4&lt;60,0,'Piano del personale'!$D$23)</f>
        <v>0</v>
      </c>
      <c r="BD32" s="142">
        <f>IF(BD4&lt;60,0,'Piano del personale'!$D$23)</f>
        <v>0</v>
      </c>
      <c r="BE32" s="142">
        <f>IF(BE4&lt;60,0,'Piano del personale'!$D$23)</f>
        <v>0</v>
      </c>
      <c r="BF32" s="142">
        <f>IF(BF4&lt;60,0,'Piano del personale'!$D$23)</f>
        <v>0</v>
      </c>
      <c r="BG32" s="142">
        <f>IF(BG4&lt;60,0,'Piano del personale'!$D$23)</f>
        <v>0</v>
      </c>
      <c r="BH32" s="142">
        <f>IF(BH4&lt;60,0,'Piano del personale'!$D$23)</f>
        <v>0</v>
      </c>
      <c r="BI32" s="142">
        <f>IF(BI4&lt;60,0,'Piano del personale'!$D$23)</f>
        <v>0</v>
      </c>
      <c r="BJ32" s="144">
        <f>IF(BJ4&lt;60,0,'Piano del personale'!$D$23)</f>
        <v>5000</v>
      </c>
      <c r="BK32" s="144">
        <f>IF(BK4&lt;72,0,'Piano del personale'!$D$23)</f>
        <v>0</v>
      </c>
      <c r="BL32" s="144">
        <f>IF(BL4&lt;72,0,'Piano del personale'!$D$23)</f>
        <v>0</v>
      </c>
      <c r="BM32" s="144">
        <f>IF(BM4&lt;72,0,'Piano del personale'!$D$23)</f>
        <v>0</v>
      </c>
      <c r="BN32" s="144">
        <f>IF(BN4&lt;72,0,'Piano del personale'!$D$23)</f>
        <v>0</v>
      </c>
      <c r="BO32" s="144">
        <f>IF(BO4&lt;72,0,'Piano del personale'!$D$23)</f>
        <v>0</v>
      </c>
      <c r="BP32" s="144">
        <f>IF(BP4&lt;72,0,'Piano del personale'!$D$23)</f>
        <v>0</v>
      </c>
      <c r="BQ32" s="144">
        <f>IF(BQ4&lt;72,0,'Piano del personale'!$D$23)</f>
        <v>0</v>
      </c>
      <c r="BR32" s="144">
        <f>IF(BR4&lt;72,0,'Piano del personale'!$D$23)</f>
        <v>0</v>
      </c>
      <c r="BS32" s="144">
        <f>IF(BS4&lt;72,0,'Piano del personale'!$D$23)</f>
        <v>0</v>
      </c>
      <c r="BT32" s="144">
        <f>IF(BT4&lt;72,0,'Piano del personale'!$D$23)</f>
        <v>0</v>
      </c>
      <c r="BU32" s="144">
        <f>IF(BU4&lt;72,0,'Piano del personale'!$D$23)</f>
        <v>0</v>
      </c>
      <c r="BV32" s="144">
        <f>IF(BV4&lt;72,0,'Piano del personale'!$D$23)</f>
        <v>5000</v>
      </c>
      <c r="BW32" s="144">
        <f>IF(BW4&lt;84,0,'Piano del personale'!$D$23)</f>
        <v>0</v>
      </c>
      <c r="BX32" s="144">
        <f>IF(BX4&lt;84,0,'Piano del personale'!$D$23)</f>
        <v>0</v>
      </c>
      <c r="BY32" s="144">
        <f>IF(BY4&lt;84,0,'Piano del personale'!$D$23)</f>
        <v>0</v>
      </c>
      <c r="BZ32" s="144">
        <f>IF(BZ4&lt;84,0,'Piano del personale'!$D$23)</f>
        <v>0</v>
      </c>
      <c r="CA32" s="144">
        <f>IF(CA4&lt;84,0,'Piano del personale'!$D$23)</f>
        <v>0</v>
      </c>
      <c r="CB32" s="144">
        <f>IF(CB4&lt;84,0,'Piano del personale'!$D$23)</f>
        <v>0</v>
      </c>
      <c r="CC32" s="144">
        <f>IF(CC4&lt;84,0,'Piano del personale'!$D$23)</f>
        <v>0</v>
      </c>
      <c r="CD32" s="144">
        <f>IF(CD4&lt;84,0,'Piano del personale'!$D$23)</f>
        <v>0</v>
      </c>
      <c r="CE32" s="144">
        <f>IF(CE4&lt;84,0,'Piano del personale'!$D$23)</f>
        <v>0</v>
      </c>
      <c r="CF32" s="144">
        <f>IF(CF4&lt;84,0,'Piano del personale'!$D$23)</f>
        <v>0</v>
      </c>
      <c r="CG32" s="144">
        <f>IF(CG4&lt;84,0,'Piano del personale'!$D$23)</f>
        <v>0</v>
      </c>
      <c r="CH32" s="144">
        <f>IF(CH4&lt;84,0,'Piano del personale'!$D$23)</f>
        <v>5000</v>
      </c>
      <c r="CI32" s="144">
        <f>IF(CI4&lt;96,0,'Piano del personale'!$D$23)</f>
        <v>0</v>
      </c>
      <c r="CJ32" s="144">
        <f>IF(CJ4&lt;96,0,'Piano del personale'!$D$23)</f>
        <v>0</v>
      </c>
      <c r="CK32" s="144">
        <f>IF(CK4&lt;96,0,'Piano del personale'!$D$23)</f>
        <v>0</v>
      </c>
      <c r="CL32" s="144">
        <f>IF(CL4&lt;96,0,'Piano del personale'!$D$23)</f>
        <v>0</v>
      </c>
      <c r="CM32" s="144">
        <f>IF(CM4&lt;96,0,'Piano del personale'!$D$23)</f>
        <v>0</v>
      </c>
      <c r="CN32" s="144">
        <f>IF(CN4&lt;96,0,'Piano del personale'!$D$23)</f>
        <v>0</v>
      </c>
      <c r="CO32" s="144">
        <f>IF(CO4&lt;96,0,'Piano del personale'!$D$23)</f>
        <v>0</v>
      </c>
      <c r="CP32" s="144">
        <f>IF(CP4&lt;96,0,'Piano del personale'!$D$23)</f>
        <v>0</v>
      </c>
      <c r="CQ32" s="144">
        <f>IF(CQ4&lt;96,0,'Piano del personale'!$D$23)</f>
        <v>0</v>
      </c>
      <c r="CR32" s="144">
        <f>IF(CR4&lt;96,0,'Piano del personale'!$D$23)</f>
        <v>0</v>
      </c>
      <c r="CS32" s="144">
        <f>IF(CS4&lt;96,0,'Piano del personale'!$D$23)</f>
        <v>0</v>
      </c>
      <c r="CT32" s="144">
        <f>IF(CT4&lt;96,0,'Piano del personale'!$D$23)</f>
        <v>5000</v>
      </c>
      <c r="CU32" s="144">
        <f>IF(CU4&lt;108,0,'Piano del personale'!$D$23)</f>
        <v>0</v>
      </c>
      <c r="CV32" s="144">
        <f>IF(CV4&lt;108,0,'Piano del personale'!$D$23)</f>
        <v>0</v>
      </c>
      <c r="CW32" s="144">
        <f>IF(CW4&lt;108,0,'Piano del personale'!$D$23)</f>
        <v>0</v>
      </c>
      <c r="CX32" s="144">
        <f>IF(CX4&lt;108,0,'Piano del personale'!$D$23)</f>
        <v>0</v>
      </c>
      <c r="CY32" s="144">
        <f>IF(CY4&lt;108,0,'Piano del personale'!$D$23)</f>
        <v>0</v>
      </c>
      <c r="CZ32" s="144">
        <f>IF(CZ4&lt;108,0,'Piano del personale'!$D$23)</f>
        <v>0</v>
      </c>
      <c r="DA32" s="144">
        <f>IF(DA4&lt;108,0,'Piano del personale'!$D$23)</f>
        <v>0</v>
      </c>
      <c r="DB32" s="144">
        <f>IF(DB4&lt;108,0,'Piano del personale'!$D$23)</f>
        <v>0</v>
      </c>
      <c r="DC32" s="144">
        <f>IF(DC4&lt;108,0,'Piano del personale'!$D$23)</f>
        <v>0</v>
      </c>
      <c r="DD32" s="144">
        <f>IF(DD4&lt;108,0,'Piano del personale'!$D$23)</f>
        <v>0</v>
      </c>
      <c r="DE32" s="144">
        <f>IF(DE4&lt;108,0,'Piano del personale'!$D$23)</f>
        <v>0</v>
      </c>
      <c r="DF32" s="144">
        <f>IF(DF4&lt;108,0,'Piano del personale'!$D$23)</f>
        <v>5000</v>
      </c>
      <c r="DG32" s="144">
        <f>IF(DG4&lt;120,0,'Piano del personale'!$D$23)</f>
        <v>0</v>
      </c>
      <c r="DH32" s="144">
        <f>IF(DH4&lt;120,0,'Piano del personale'!$D$23)</f>
        <v>0</v>
      </c>
      <c r="DI32" s="144">
        <f>IF(DI4&lt;120,0,'Piano del personale'!$D$23)</f>
        <v>0</v>
      </c>
      <c r="DJ32" s="144">
        <f>IF(DJ4&lt;120,0,'Piano del personale'!$D$23)</f>
        <v>0</v>
      </c>
      <c r="DK32" s="144">
        <f>IF(DK4&lt;120,0,'Piano del personale'!$D$23)</f>
        <v>0</v>
      </c>
      <c r="DL32" s="144">
        <f>IF(DL4&lt;120,0,'Piano del personale'!$D$23)</f>
        <v>0</v>
      </c>
      <c r="DM32" s="144">
        <f>IF(DM4&lt;120,0,'Piano del personale'!$D$23)</f>
        <v>0</v>
      </c>
      <c r="DN32" s="144">
        <f>IF(DN4&lt;120,0,'Piano del personale'!$D$23)</f>
        <v>0</v>
      </c>
      <c r="DO32" s="144">
        <f>IF(DO4&lt;120,0,'Piano del personale'!$D$23)</f>
        <v>0</v>
      </c>
      <c r="DP32" s="144">
        <f>IF(DP4&lt;120,0,'Piano del personale'!$D$23)</f>
        <v>0</v>
      </c>
      <c r="DQ32" s="144">
        <f>IF(DQ4&lt;120,0,'Piano del personale'!$D$23)</f>
        <v>0</v>
      </c>
      <c r="DR32" s="144">
        <f>IF(DR4&lt;120,0,'Piano del personale'!$D$23)</f>
        <v>5000</v>
      </c>
    </row>
    <row r="33" spans="1:122" x14ac:dyDescent="0.3">
      <c r="A33" s="424"/>
      <c r="B33" s="127" t="s">
        <v>146</v>
      </c>
      <c r="C33" s="142">
        <f>0</f>
        <v>0</v>
      </c>
      <c r="D33" s="18">
        <f>0</f>
        <v>0</v>
      </c>
      <c r="E33" s="18">
        <f>0</f>
        <v>0</v>
      </c>
      <c r="F33" s="18">
        <f>0</f>
        <v>0</v>
      </c>
      <c r="G33" s="18">
        <f>0</f>
        <v>0</v>
      </c>
      <c r="H33" s="18">
        <f>0</f>
        <v>0</v>
      </c>
      <c r="I33" s="18">
        <f>0</f>
        <v>0</v>
      </c>
      <c r="J33" s="18">
        <f>0</f>
        <v>0</v>
      </c>
      <c r="K33" s="18">
        <v>10000</v>
      </c>
      <c r="L33" s="18"/>
      <c r="M33" s="18"/>
      <c r="N33" s="18"/>
      <c r="O33" s="18">
        <v>500</v>
      </c>
      <c r="P33" s="18">
        <v>500</v>
      </c>
      <c r="Q33" s="18">
        <v>500</v>
      </c>
      <c r="R33" s="18">
        <v>500</v>
      </c>
      <c r="S33" s="18">
        <v>500</v>
      </c>
      <c r="T33" s="18">
        <v>500</v>
      </c>
      <c r="U33" s="18">
        <v>500</v>
      </c>
      <c r="V33" s="18">
        <v>500</v>
      </c>
      <c r="W33" s="18">
        <v>500</v>
      </c>
      <c r="X33" s="18">
        <v>500</v>
      </c>
      <c r="Y33" s="18">
        <v>500</v>
      </c>
      <c r="Z33" s="18">
        <v>500</v>
      </c>
      <c r="AA33" s="18">
        <v>500</v>
      </c>
      <c r="AB33" s="18">
        <v>500</v>
      </c>
      <c r="AC33" s="18">
        <v>500</v>
      </c>
      <c r="AD33" s="18">
        <v>500</v>
      </c>
      <c r="AE33" s="18">
        <v>500</v>
      </c>
      <c r="AF33" s="18">
        <v>500</v>
      </c>
      <c r="AG33" s="18">
        <v>500</v>
      </c>
      <c r="AH33" s="18">
        <v>500</v>
      </c>
      <c r="AI33" s="18">
        <v>500</v>
      </c>
      <c r="AJ33" s="18">
        <v>500</v>
      </c>
      <c r="AK33" s="18">
        <v>500</v>
      </c>
      <c r="AL33" s="18">
        <v>500</v>
      </c>
      <c r="AM33" s="18">
        <v>500</v>
      </c>
      <c r="AN33" s="18">
        <v>500</v>
      </c>
      <c r="AO33" s="18">
        <v>500</v>
      </c>
      <c r="AP33" s="18">
        <v>500</v>
      </c>
      <c r="AQ33" s="18">
        <v>500</v>
      </c>
      <c r="AR33" s="18">
        <v>500</v>
      </c>
      <c r="AS33" s="18">
        <v>500</v>
      </c>
      <c r="AT33" s="18">
        <v>500</v>
      </c>
      <c r="AU33" s="18">
        <v>500</v>
      </c>
      <c r="AV33" s="18">
        <v>500</v>
      </c>
      <c r="AW33" s="18">
        <v>500</v>
      </c>
      <c r="AX33" s="18">
        <v>500</v>
      </c>
      <c r="AY33" s="18">
        <v>500</v>
      </c>
      <c r="AZ33" s="18">
        <v>500</v>
      </c>
      <c r="BA33" s="18">
        <v>500</v>
      </c>
      <c r="BB33" s="18">
        <v>500</v>
      </c>
      <c r="BC33" s="18">
        <v>500</v>
      </c>
      <c r="BD33" s="18">
        <v>500</v>
      </c>
      <c r="BE33" s="18">
        <v>500</v>
      </c>
      <c r="BF33" s="18">
        <v>500</v>
      </c>
      <c r="BG33" s="18">
        <v>500</v>
      </c>
      <c r="BH33" s="18">
        <v>500</v>
      </c>
      <c r="BI33" s="18">
        <v>500</v>
      </c>
      <c r="BJ33" s="20">
        <v>500</v>
      </c>
      <c r="BK33" s="18">
        <v>500</v>
      </c>
      <c r="BL33" s="20">
        <v>500</v>
      </c>
      <c r="BM33" s="18">
        <v>500</v>
      </c>
      <c r="BN33" s="20">
        <v>500</v>
      </c>
      <c r="BO33" s="18">
        <v>500</v>
      </c>
      <c r="BP33" s="20">
        <v>500</v>
      </c>
      <c r="BQ33" s="18">
        <v>500</v>
      </c>
      <c r="BR33" s="20">
        <v>500</v>
      </c>
      <c r="BS33" s="18">
        <v>500</v>
      </c>
      <c r="BT33" s="20">
        <v>500</v>
      </c>
      <c r="BU33" s="18">
        <v>500</v>
      </c>
      <c r="BV33" s="20">
        <v>500</v>
      </c>
      <c r="BW33" s="18">
        <v>500</v>
      </c>
      <c r="BX33" s="20">
        <v>500</v>
      </c>
      <c r="BY33" s="18">
        <v>500</v>
      </c>
      <c r="BZ33" s="20">
        <v>500</v>
      </c>
      <c r="CA33" s="18">
        <v>500</v>
      </c>
      <c r="CB33" s="20">
        <v>500</v>
      </c>
      <c r="CC33" s="18">
        <v>500</v>
      </c>
      <c r="CD33" s="20">
        <v>500</v>
      </c>
      <c r="CE33" s="18">
        <v>500</v>
      </c>
      <c r="CF33" s="20">
        <v>500</v>
      </c>
      <c r="CG33" s="18">
        <v>500</v>
      </c>
      <c r="CH33" s="20">
        <v>500</v>
      </c>
      <c r="CI33" s="18">
        <v>500</v>
      </c>
      <c r="CJ33" s="20">
        <v>500</v>
      </c>
      <c r="CK33" s="18">
        <v>500</v>
      </c>
      <c r="CL33" s="20">
        <v>500</v>
      </c>
      <c r="CM33" s="18">
        <v>500</v>
      </c>
      <c r="CN33" s="20">
        <v>500</v>
      </c>
      <c r="CO33" s="18">
        <v>500</v>
      </c>
      <c r="CP33" s="20">
        <v>500</v>
      </c>
      <c r="CQ33" s="18">
        <v>500</v>
      </c>
      <c r="CR33" s="20">
        <v>500</v>
      </c>
      <c r="CS33" s="18">
        <v>500</v>
      </c>
      <c r="CT33" s="20">
        <v>500</v>
      </c>
      <c r="CU33" s="18">
        <v>500</v>
      </c>
      <c r="CV33" s="20">
        <v>500</v>
      </c>
      <c r="CW33" s="18">
        <v>500</v>
      </c>
      <c r="CX33" s="20">
        <v>500</v>
      </c>
      <c r="CY33" s="18">
        <v>500</v>
      </c>
      <c r="CZ33" s="20">
        <v>500</v>
      </c>
      <c r="DA33" s="18">
        <v>500</v>
      </c>
      <c r="DB33" s="20">
        <v>500</v>
      </c>
      <c r="DC33" s="18">
        <v>500</v>
      </c>
      <c r="DD33" s="20">
        <v>500</v>
      </c>
      <c r="DE33" s="18">
        <v>500</v>
      </c>
      <c r="DF33" s="20">
        <v>500</v>
      </c>
      <c r="DG33" s="18">
        <v>500</v>
      </c>
      <c r="DH33" s="20">
        <v>500</v>
      </c>
      <c r="DI33" s="18">
        <v>500</v>
      </c>
      <c r="DJ33" s="20">
        <v>500</v>
      </c>
      <c r="DK33" s="18">
        <v>500</v>
      </c>
      <c r="DL33" s="20">
        <v>500</v>
      </c>
      <c r="DM33" s="18">
        <v>500</v>
      </c>
      <c r="DN33" s="20">
        <v>500</v>
      </c>
      <c r="DO33" s="18">
        <v>500</v>
      </c>
      <c r="DP33" s="20">
        <v>500</v>
      </c>
      <c r="DQ33" s="18">
        <v>500</v>
      </c>
      <c r="DR33" s="20">
        <v>500</v>
      </c>
    </row>
    <row r="34" spans="1:122" ht="15" thickBot="1" x14ac:dyDescent="0.35">
      <c r="A34" s="425"/>
      <c r="B34" s="134" t="s">
        <v>147</v>
      </c>
      <c r="C34" s="128"/>
      <c r="D34" s="18">
        <f>0</f>
        <v>0</v>
      </c>
      <c r="E34" s="18">
        <f>0</f>
        <v>0</v>
      </c>
      <c r="F34" s="18">
        <f>0</f>
        <v>0</v>
      </c>
      <c r="G34" s="18">
        <f>0</f>
        <v>0</v>
      </c>
      <c r="H34" s="18">
        <f>0</f>
        <v>0</v>
      </c>
      <c r="I34" s="18">
        <f>0</f>
        <v>0</v>
      </c>
      <c r="J34" s="18">
        <f>0</f>
        <v>0</v>
      </c>
      <c r="K34" s="79"/>
      <c r="L34" s="18">
        <f>0</f>
        <v>0</v>
      </c>
      <c r="M34" s="18">
        <f>0</f>
        <v>0</v>
      </c>
      <c r="N34" s="18">
        <f>0</f>
        <v>0</v>
      </c>
      <c r="O34" s="18">
        <v>1000</v>
      </c>
      <c r="P34" s="18">
        <v>1000</v>
      </c>
      <c r="Q34" s="18">
        <v>1000</v>
      </c>
      <c r="R34" s="18">
        <v>1000</v>
      </c>
      <c r="S34" s="18">
        <v>1000</v>
      </c>
      <c r="T34" s="18">
        <v>1000</v>
      </c>
      <c r="U34" s="18">
        <v>1000</v>
      </c>
      <c r="V34" s="18">
        <v>1000</v>
      </c>
      <c r="W34" s="18">
        <v>1000</v>
      </c>
      <c r="X34" s="18">
        <v>1000</v>
      </c>
      <c r="Y34" s="18">
        <v>1000</v>
      </c>
      <c r="Z34" s="18">
        <v>1000</v>
      </c>
      <c r="AA34" s="18">
        <f>1000</f>
        <v>1000</v>
      </c>
      <c r="AB34" s="18">
        <f>1000</f>
        <v>1000</v>
      </c>
      <c r="AC34" s="18">
        <f>1000</f>
        <v>1000</v>
      </c>
      <c r="AD34" s="18">
        <f>1000</f>
        <v>1000</v>
      </c>
      <c r="AE34" s="18">
        <f>1000</f>
        <v>1000</v>
      </c>
      <c r="AF34" s="18">
        <f>1000</f>
        <v>1000</v>
      </c>
      <c r="AG34" s="18">
        <f>1000</f>
        <v>1000</v>
      </c>
      <c r="AH34" s="18">
        <f>1000</f>
        <v>1000</v>
      </c>
      <c r="AI34" s="18">
        <f>1000</f>
        <v>1000</v>
      </c>
      <c r="AJ34" s="18">
        <f>1000</f>
        <v>1000</v>
      </c>
      <c r="AK34" s="18">
        <f>1000</f>
        <v>1000</v>
      </c>
      <c r="AL34" s="18">
        <f>1000</f>
        <v>1000</v>
      </c>
      <c r="AM34" s="18">
        <v>6000</v>
      </c>
      <c r="AN34" s="18">
        <f>1000</f>
        <v>1000</v>
      </c>
      <c r="AO34" s="18">
        <f>1000</f>
        <v>1000</v>
      </c>
      <c r="AP34" s="18">
        <f>1000</f>
        <v>1000</v>
      </c>
      <c r="AQ34" s="18">
        <f>1000</f>
        <v>1000</v>
      </c>
      <c r="AR34" s="18">
        <f>1000</f>
        <v>1000</v>
      </c>
      <c r="AS34" s="18">
        <f>1000</f>
        <v>1000</v>
      </c>
      <c r="AT34" s="18">
        <f>1000</f>
        <v>1000</v>
      </c>
      <c r="AU34" s="18">
        <f>1000</f>
        <v>1000</v>
      </c>
      <c r="AV34" s="18">
        <f>1000</f>
        <v>1000</v>
      </c>
      <c r="AW34" s="18">
        <f>1000</f>
        <v>1000</v>
      </c>
      <c r="AX34" s="18">
        <f>1000</f>
        <v>1000</v>
      </c>
      <c r="AY34" s="18">
        <v>6000</v>
      </c>
      <c r="AZ34" s="18">
        <f>1000</f>
        <v>1000</v>
      </c>
      <c r="BA34" s="18">
        <f>1000</f>
        <v>1000</v>
      </c>
      <c r="BB34" s="18">
        <f>1000</f>
        <v>1000</v>
      </c>
      <c r="BC34" s="18">
        <f>1000</f>
        <v>1000</v>
      </c>
      <c r="BD34" s="18">
        <f>1000</f>
        <v>1000</v>
      </c>
      <c r="BE34" s="18">
        <f>1000</f>
        <v>1000</v>
      </c>
      <c r="BF34" s="18">
        <f>1000</f>
        <v>1000</v>
      </c>
      <c r="BG34" s="18">
        <f>1000</f>
        <v>1000</v>
      </c>
      <c r="BH34" s="18">
        <f>1000</f>
        <v>1000</v>
      </c>
      <c r="BI34" s="18">
        <f>1000</f>
        <v>1000</v>
      </c>
      <c r="BJ34" s="20">
        <f>1000</f>
        <v>1000</v>
      </c>
      <c r="BK34" s="20">
        <f>1000</f>
        <v>1000</v>
      </c>
      <c r="BL34" s="20">
        <f>1000</f>
        <v>1000</v>
      </c>
      <c r="BM34" s="20">
        <f>1000</f>
        <v>1000</v>
      </c>
      <c r="BN34" s="20">
        <f>1000</f>
        <v>1000</v>
      </c>
      <c r="BO34" s="20">
        <f>1000</f>
        <v>1000</v>
      </c>
      <c r="BP34" s="20">
        <f>1000</f>
        <v>1000</v>
      </c>
      <c r="BQ34" s="20">
        <f>1000</f>
        <v>1000</v>
      </c>
      <c r="BR34" s="20">
        <f>1000</f>
        <v>1000</v>
      </c>
      <c r="BS34" s="20">
        <f>1000</f>
        <v>1000</v>
      </c>
      <c r="BT34" s="20">
        <f>1000</f>
        <v>1000</v>
      </c>
      <c r="BU34" s="20">
        <f>1000</f>
        <v>1000</v>
      </c>
      <c r="BV34" s="20">
        <f>1000</f>
        <v>1000</v>
      </c>
      <c r="BW34" s="20">
        <f>1000</f>
        <v>1000</v>
      </c>
      <c r="BX34" s="20">
        <f>1000</f>
        <v>1000</v>
      </c>
      <c r="BY34" s="20">
        <f>1000</f>
        <v>1000</v>
      </c>
      <c r="BZ34" s="20">
        <f>1000</f>
        <v>1000</v>
      </c>
      <c r="CA34" s="20">
        <f>1000</f>
        <v>1000</v>
      </c>
      <c r="CB34" s="20">
        <f>1000</f>
        <v>1000</v>
      </c>
      <c r="CC34" s="20">
        <f>1000</f>
        <v>1000</v>
      </c>
      <c r="CD34" s="20">
        <f>1000</f>
        <v>1000</v>
      </c>
      <c r="CE34" s="20">
        <f>1000</f>
        <v>1000</v>
      </c>
      <c r="CF34" s="20">
        <f>1000</f>
        <v>1000</v>
      </c>
      <c r="CG34" s="20">
        <f>1000</f>
        <v>1000</v>
      </c>
      <c r="CH34" s="20">
        <f>1000</f>
        <v>1000</v>
      </c>
      <c r="CI34" s="20">
        <f>1000</f>
        <v>1000</v>
      </c>
      <c r="CJ34" s="20">
        <f>1000</f>
        <v>1000</v>
      </c>
      <c r="CK34" s="20">
        <f>1000</f>
        <v>1000</v>
      </c>
      <c r="CL34" s="20">
        <f>1000</f>
        <v>1000</v>
      </c>
      <c r="CM34" s="20">
        <f>1000</f>
        <v>1000</v>
      </c>
      <c r="CN34" s="20">
        <f>1000</f>
        <v>1000</v>
      </c>
      <c r="CO34" s="20">
        <f>1000</f>
        <v>1000</v>
      </c>
      <c r="CP34" s="20">
        <f>1000</f>
        <v>1000</v>
      </c>
      <c r="CQ34" s="20">
        <f>1000</f>
        <v>1000</v>
      </c>
      <c r="CR34" s="20">
        <f>1000</f>
        <v>1000</v>
      </c>
      <c r="CS34" s="20">
        <f>1000</f>
        <v>1000</v>
      </c>
      <c r="CT34" s="20">
        <f>1000</f>
        <v>1000</v>
      </c>
      <c r="CU34" s="20">
        <f>1000</f>
        <v>1000</v>
      </c>
      <c r="CV34" s="20">
        <f>1000</f>
        <v>1000</v>
      </c>
      <c r="CW34" s="20">
        <f>1000</f>
        <v>1000</v>
      </c>
      <c r="CX34" s="20">
        <f>1000</f>
        <v>1000</v>
      </c>
      <c r="CY34" s="20">
        <f>1000</f>
        <v>1000</v>
      </c>
      <c r="CZ34" s="20">
        <f>1000</f>
        <v>1000</v>
      </c>
      <c r="DA34" s="20">
        <f>1000</f>
        <v>1000</v>
      </c>
      <c r="DB34" s="20">
        <f>1000</f>
        <v>1000</v>
      </c>
      <c r="DC34" s="20">
        <f>1000</f>
        <v>1000</v>
      </c>
      <c r="DD34" s="20">
        <f>1000</f>
        <v>1000</v>
      </c>
      <c r="DE34" s="20">
        <f>1000</f>
        <v>1000</v>
      </c>
      <c r="DF34" s="20">
        <f>1000</f>
        <v>1000</v>
      </c>
      <c r="DG34" s="20">
        <f>1000</f>
        <v>1000</v>
      </c>
      <c r="DH34" s="20">
        <f>1000</f>
        <v>1000</v>
      </c>
      <c r="DI34" s="20">
        <f>1000</f>
        <v>1000</v>
      </c>
      <c r="DJ34" s="20">
        <f>1000</f>
        <v>1000</v>
      </c>
      <c r="DK34" s="20">
        <f>1000</f>
        <v>1000</v>
      </c>
      <c r="DL34" s="20">
        <f>1000</f>
        <v>1000</v>
      </c>
      <c r="DM34" s="20">
        <f>1000</f>
        <v>1000</v>
      </c>
      <c r="DN34" s="20">
        <f>1000</f>
        <v>1000</v>
      </c>
      <c r="DO34" s="20">
        <f>1000</f>
        <v>1000</v>
      </c>
      <c r="DP34" s="20">
        <f>1000</f>
        <v>1000</v>
      </c>
      <c r="DQ34" s="20">
        <f>1000</f>
        <v>1000</v>
      </c>
      <c r="DR34" s="20">
        <f>1000</f>
        <v>1000</v>
      </c>
    </row>
    <row r="35" spans="1:122" x14ac:dyDescent="0.3">
      <c r="A35" s="130"/>
      <c r="B35" s="1" t="s">
        <v>137</v>
      </c>
      <c r="C35" s="68">
        <f>SUM(C26:C34)</f>
        <v>1329.9666666666667</v>
      </c>
      <c r="D35" s="68">
        <f t="shared" ref="D35:BO35" si="19">SUM(D26:D34)</f>
        <v>1329.9666666666667</v>
      </c>
      <c r="E35" s="68">
        <f t="shared" si="19"/>
        <v>1329.9666666666667</v>
      </c>
      <c r="F35" s="68">
        <f t="shared" si="19"/>
        <v>1329.9666666666667</v>
      </c>
      <c r="G35" s="68">
        <f t="shared" si="19"/>
        <v>1329.9666666666667</v>
      </c>
      <c r="H35" s="68">
        <f t="shared" si="19"/>
        <v>1329.9666666666667</v>
      </c>
      <c r="I35" s="68">
        <f t="shared" si="19"/>
        <v>2329.9666666666667</v>
      </c>
      <c r="J35" s="68">
        <f>SUM(J26:J34)</f>
        <v>1329.9666666666667</v>
      </c>
      <c r="K35" s="68">
        <f>SUM(K26:K34)</f>
        <v>11329.966666666667</v>
      </c>
      <c r="L35" s="68">
        <f>SUM(L26:L34)</f>
        <v>1329.9666666666667</v>
      </c>
      <c r="M35" s="68">
        <f t="shared" si="19"/>
        <v>1329.9666666666667</v>
      </c>
      <c r="N35" s="68">
        <f t="shared" si="19"/>
        <v>10329.966666666667</v>
      </c>
      <c r="O35" s="68">
        <f t="shared" si="19"/>
        <v>3246.6333333333332</v>
      </c>
      <c r="P35" s="68">
        <f t="shared" si="19"/>
        <v>3246.6333333333332</v>
      </c>
      <c r="Q35" s="68">
        <f t="shared" si="19"/>
        <v>3246.6333333333332</v>
      </c>
      <c r="R35" s="68">
        <f t="shared" si="19"/>
        <v>3246.6333333333332</v>
      </c>
      <c r="S35" s="68">
        <f t="shared" si="19"/>
        <v>3246.6333333333332</v>
      </c>
      <c r="T35" s="68">
        <f t="shared" si="19"/>
        <v>3246.6333333333332</v>
      </c>
      <c r="U35" s="68">
        <f t="shared" si="19"/>
        <v>4246.6333333333332</v>
      </c>
      <c r="V35" s="68">
        <f t="shared" si="19"/>
        <v>3246.6333333333332</v>
      </c>
      <c r="W35" s="68">
        <f t="shared" si="19"/>
        <v>3246.6333333333332</v>
      </c>
      <c r="X35" s="68">
        <f t="shared" si="19"/>
        <v>3246.6333333333332</v>
      </c>
      <c r="Y35" s="68">
        <f t="shared" si="19"/>
        <v>3246.6333333333332</v>
      </c>
      <c r="Z35" s="68">
        <f t="shared" si="19"/>
        <v>12246.633333333333</v>
      </c>
      <c r="AA35" s="68">
        <f t="shared" si="19"/>
        <v>3496.6233333333334</v>
      </c>
      <c r="AB35" s="68">
        <f t="shared" si="19"/>
        <v>3496.6233333333334</v>
      </c>
      <c r="AC35" s="68">
        <f t="shared" si="19"/>
        <v>3496.6233333333334</v>
      </c>
      <c r="AD35" s="68">
        <f t="shared" si="19"/>
        <v>3496.6233333333334</v>
      </c>
      <c r="AE35" s="68">
        <f t="shared" si="19"/>
        <v>3496.6233333333334</v>
      </c>
      <c r="AF35" s="68">
        <f t="shared" si="19"/>
        <v>3496.6233333333334</v>
      </c>
      <c r="AG35" s="68">
        <f t="shared" si="19"/>
        <v>4496.623333333333</v>
      </c>
      <c r="AH35" s="68">
        <f t="shared" si="19"/>
        <v>3496.6233333333334</v>
      </c>
      <c r="AI35" s="68">
        <f t="shared" si="19"/>
        <v>3496.6233333333334</v>
      </c>
      <c r="AJ35" s="68">
        <f t="shared" si="19"/>
        <v>3496.6233333333334</v>
      </c>
      <c r="AK35" s="68">
        <f t="shared" si="19"/>
        <v>3496.6233333333334</v>
      </c>
      <c r="AL35" s="68">
        <f t="shared" si="19"/>
        <v>12496.623333333333</v>
      </c>
      <c r="AM35" s="68">
        <f t="shared" si="19"/>
        <v>8496.623333333333</v>
      </c>
      <c r="AN35" s="68">
        <f t="shared" si="19"/>
        <v>3496.6233333333334</v>
      </c>
      <c r="AO35" s="68">
        <f t="shared" si="19"/>
        <v>3496.6233333333334</v>
      </c>
      <c r="AP35" s="68">
        <f t="shared" si="19"/>
        <v>3496.6233333333334</v>
      </c>
      <c r="AQ35" s="68">
        <f t="shared" si="19"/>
        <v>3496.6233333333334</v>
      </c>
      <c r="AR35" s="68">
        <f t="shared" si="19"/>
        <v>3496.6233333333334</v>
      </c>
      <c r="AS35" s="68">
        <f t="shared" si="19"/>
        <v>4496.623333333333</v>
      </c>
      <c r="AT35" s="68">
        <f t="shared" si="19"/>
        <v>3496.6233333333334</v>
      </c>
      <c r="AU35" s="68">
        <f t="shared" si="19"/>
        <v>3496.6233333333334</v>
      </c>
      <c r="AV35" s="68">
        <f t="shared" si="19"/>
        <v>3496.6233333333334</v>
      </c>
      <c r="AW35" s="68">
        <f t="shared" si="19"/>
        <v>3496.6233333333334</v>
      </c>
      <c r="AX35" s="68">
        <f t="shared" si="19"/>
        <v>12496.623333333333</v>
      </c>
      <c r="AY35" s="68">
        <f t="shared" si="19"/>
        <v>8496.623333333333</v>
      </c>
      <c r="AZ35" s="68">
        <f t="shared" si="19"/>
        <v>3496.6233333333334</v>
      </c>
      <c r="BA35" s="68">
        <f t="shared" si="19"/>
        <v>3496.6233333333334</v>
      </c>
      <c r="BB35" s="68">
        <f t="shared" si="19"/>
        <v>3496.6233333333334</v>
      </c>
      <c r="BC35" s="68">
        <f t="shared" si="19"/>
        <v>3496.6233333333334</v>
      </c>
      <c r="BD35" s="68">
        <f t="shared" si="19"/>
        <v>3496.6233333333334</v>
      </c>
      <c r="BE35" s="68">
        <f t="shared" si="19"/>
        <v>4496.623333333333</v>
      </c>
      <c r="BF35" s="68">
        <f t="shared" si="19"/>
        <v>3496.6233333333334</v>
      </c>
      <c r="BG35" s="68">
        <f t="shared" si="19"/>
        <v>3496.6233333333334</v>
      </c>
      <c r="BH35" s="68">
        <f t="shared" si="19"/>
        <v>3496.6233333333334</v>
      </c>
      <c r="BI35" s="68">
        <f t="shared" si="19"/>
        <v>3496.6233333333334</v>
      </c>
      <c r="BJ35" s="68">
        <f t="shared" si="19"/>
        <v>12496.623333333333</v>
      </c>
      <c r="BK35" s="68">
        <f t="shared" si="19"/>
        <v>3496.6233333333334</v>
      </c>
      <c r="BL35" s="68">
        <f t="shared" si="19"/>
        <v>3496.6233333333334</v>
      </c>
      <c r="BM35" s="68">
        <f t="shared" si="19"/>
        <v>3496.6233333333334</v>
      </c>
      <c r="BN35" s="68">
        <f t="shared" si="19"/>
        <v>3496.6233333333334</v>
      </c>
      <c r="BO35" s="68">
        <f t="shared" si="19"/>
        <v>3496.6233333333334</v>
      </c>
      <c r="BP35" s="68">
        <f t="shared" ref="BP35:DR35" si="20">SUM(BP26:BP34)</f>
        <v>3496.6233333333334</v>
      </c>
      <c r="BQ35" s="68">
        <f t="shared" si="20"/>
        <v>4496.623333333333</v>
      </c>
      <c r="BR35" s="68">
        <f t="shared" si="20"/>
        <v>3496.6233333333334</v>
      </c>
      <c r="BS35" s="68">
        <f t="shared" si="20"/>
        <v>3496.6233333333334</v>
      </c>
      <c r="BT35" s="68">
        <f t="shared" si="20"/>
        <v>3496.6233333333334</v>
      </c>
      <c r="BU35" s="68">
        <f t="shared" si="20"/>
        <v>3496.6233333333334</v>
      </c>
      <c r="BV35" s="68">
        <f t="shared" si="20"/>
        <v>12496.623333333333</v>
      </c>
      <c r="BW35" s="68">
        <f t="shared" si="20"/>
        <v>3496.6233333333334</v>
      </c>
      <c r="BX35" s="68">
        <f t="shared" si="20"/>
        <v>3496.6233333333334</v>
      </c>
      <c r="BY35" s="68">
        <f t="shared" si="20"/>
        <v>3496.6233333333334</v>
      </c>
      <c r="BZ35" s="68">
        <f t="shared" si="20"/>
        <v>3496.6233333333334</v>
      </c>
      <c r="CA35" s="68">
        <f t="shared" si="20"/>
        <v>3496.6233333333334</v>
      </c>
      <c r="CB35" s="68">
        <f t="shared" si="20"/>
        <v>3496.6233333333334</v>
      </c>
      <c r="CC35" s="68">
        <f t="shared" si="20"/>
        <v>4496.623333333333</v>
      </c>
      <c r="CD35" s="68">
        <f t="shared" si="20"/>
        <v>3496.6233333333334</v>
      </c>
      <c r="CE35" s="68">
        <f t="shared" si="20"/>
        <v>3496.6233333333334</v>
      </c>
      <c r="CF35" s="68">
        <f t="shared" si="20"/>
        <v>3496.6233333333334</v>
      </c>
      <c r="CG35" s="68">
        <f t="shared" si="20"/>
        <v>3496.6233333333334</v>
      </c>
      <c r="CH35" s="68">
        <f t="shared" si="20"/>
        <v>12496.623333333333</v>
      </c>
      <c r="CI35" s="68">
        <f t="shared" si="20"/>
        <v>3496.6233333333334</v>
      </c>
      <c r="CJ35" s="68">
        <f t="shared" si="20"/>
        <v>3496.6233333333334</v>
      </c>
      <c r="CK35" s="68">
        <f t="shared" si="20"/>
        <v>3496.6233333333334</v>
      </c>
      <c r="CL35" s="68">
        <f t="shared" si="20"/>
        <v>3496.6233333333334</v>
      </c>
      <c r="CM35" s="68">
        <f t="shared" si="20"/>
        <v>3496.6233333333334</v>
      </c>
      <c r="CN35" s="68">
        <f t="shared" si="20"/>
        <v>3496.6233333333334</v>
      </c>
      <c r="CO35" s="68">
        <f t="shared" si="20"/>
        <v>4496.623333333333</v>
      </c>
      <c r="CP35" s="68">
        <f t="shared" si="20"/>
        <v>3496.6233333333334</v>
      </c>
      <c r="CQ35" s="68">
        <f t="shared" si="20"/>
        <v>3496.6233333333334</v>
      </c>
      <c r="CR35" s="68">
        <f t="shared" si="20"/>
        <v>3496.6233333333334</v>
      </c>
      <c r="CS35" s="68">
        <f t="shared" si="20"/>
        <v>3496.6233333333334</v>
      </c>
      <c r="CT35" s="68">
        <f t="shared" si="20"/>
        <v>12496.623333333333</v>
      </c>
      <c r="CU35" s="68">
        <f t="shared" si="20"/>
        <v>3496.6233333333334</v>
      </c>
      <c r="CV35" s="68">
        <f t="shared" si="20"/>
        <v>3496.6233333333334</v>
      </c>
      <c r="CW35" s="68">
        <f t="shared" si="20"/>
        <v>3496.6233333333334</v>
      </c>
      <c r="CX35" s="68">
        <f t="shared" si="20"/>
        <v>3496.6233333333334</v>
      </c>
      <c r="CY35" s="68">
        <f t="shared" si="20"/>
        <v>3496.6233333333334</v>
      </c>
      <c r="CZ35" s="68">
        <f t="shared" si="20"/>
        <v>3496.6233333333334</v>
      </c>
      <c r="DA35" s="68">
        <f t="shared" si="20"/>
        <v>4496.623333333333</v>
      </c>
      <c r="DB35" s="68">
        <f t="shared" si="20"/>
        <v>3496.6233333333334</v>
      </c>
      <c r="DC35" s="68">
        <f t="shared" si="20"/>
        <v>3496.6233333333334</v>
      </c>
      <c r="DD35" s="68">
        <f t="shared" si="20"/>
        <v>3496.6233333333334</v>
      </c>
      <c r="DE35" s="68">
        <f t="shared" si="20"/>
        <v>3496.6233333333334</v>
      </c>
      <c r="DF35" s="68">
        <f t="shared" si="20"/>
        <v>12496.623333333333</v>
      </c>
      <c r="DG35" s="68">
        <f t="shared" si="20"/>
        <v>3496.6233333333334</v>
      </c>
      <c r="DH35" s="68">
        <f t="shared" si="20"/>
        <v>3496.6233333333334</v>
      </c>
      <c r="DI35" s="68">
        <f t="shared" si="20"/>
        <v>3496.6233333333334</v>
      </c>
      <c r="DJ35" s="68">
        <f t="shared" si="20"/>
        <v>3496.6233333333334</v>
      </c>
      <c r="DK35" s="68">
        <f t="shared" si="20"/>
        <v>3496.6233333333334</v>
      </c>
      <c r="DL35" s="68">
        <f t="shared" si="20"/>
        <v>3496.6233333333334</v>
      </c>
      <c r="DM35" s="68">
        <f t="shared" si="20"/>
        <v>4496.623333333333</v>
      </c>
      <c r="DN35" s="68">
        <f t="shared" si="20"/>
        <v>3496.6233333333334</v>
      </c>
      <c r="DO35" s="68">
        <f t="shared" si="20"/>
        <v>3496.6233333333334</v>
      </c>
      <c r="DP35" s="68">
        <f t="shared" si="20"/>
        <v>3496.6233333333334</v>
      </c>
      <c r="DQ35" s="68">
        <f t="shared" si="20"/>
        <v>3496.6233333333334</v>
      </c>
      <c r="DR35" s="68">
        <f t="shared" si="20"/>
        <v>12496.623333333333</v>
      </c>
    </row>
    <row r="36" spans="1:122" ht="15" thickBot="1" x14ac:dyDescent="0.35"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2"/>
      <c r="AL36" s="132"/>
      <c r="AM36" s="132"/>
      <c r="AN36" s="132"/>
      <c r="AO36" s="132"/>
      <c r="AP36" s="132"/>
      <c r="AQ36" s="132"/>
      <c r="AR36" s="132"/>
      <c r="AS36" s="132"/>
      <c r="AT36" s="132"/>
      <c r="AU36" s="132"/>
      <c r="AV36" s="132"/>
      <c r="AW36" s="132"/>
      <c r="AX36" s="132"/>
      <c r="AY36" s="79"/>
      <c r="AZ36" s="79"/>
      <c r="BA36" s="79"/>
      <c r="BB36" s="79"/>
      <c r="BC36" s="79"/>
      <c r="BD36" s="79"/>
      <c r="BE36" s="79"/>
      <c r="BF36" s="79"/>
      <c r="BG36" s="79"/>
      <c r="BH36" s="79"/>
      <c r="BI36" s="79"/>
      <c r="BJ36" s="79"/>
      <c r="BK36" s="79"/>
      <c r="BL36" s="79"/>
      <c r="BM36" s="79"/>
      <c r="BN36" s="79"/>
      <c r="BO36" s="79"/>
      <c r="BP36" s="79"/>
      <c r="BQ36" s="79"/>
      <c r="BR36" s="79"/>
      <c r="BS36" s="79"/>
      <c r="BT36" s="79"/>
      <c r="BU36" s="79"/>
      <c r="BV36" s="79"/>
      <c r="BW36" s="79"/>
      <c r="BX36" s="79"/>
      <c r="BY36" s="79"/>
      <c r="BZ36" s="79"/>
      <c r="CA36" s="79"/>
      <c r="CB36" s="79"/>
      <c r="CC36" s="79"/>
      <c r="CD36" s="79"/>
      <c r="CE36" s="79"/>
      <c r="CF36" s="79"/>
      <c r="CG36" s="79"/>
      <c r="CH36" s="79"/>
      <c r="CI36" s="79"/>
      <c r="CJ36" s="79"/>
      <c r="CK36" s="79"/>
      <c r="CL36" s="79"/>
      <c r="CM36" s="79"/>
      <c r="CN36" s="79"/>
      <c r="CO36" s="79"/>
      <c r="CP36" s="79"/>
      <c r="CQ36" s="79"/>
      <c r="CR36" s="79"/>
      <c r="CS36" s="79"/>
      <c r="CT36" s="79"/>
      <c r="CU36" s="79"/>
      <c r="CV36" s="79"/>
      <c r="CW36" s="79"/>
      <c r="CX36" s="79"/>
      <c r="CY36" s="79"/>
      <c r="CZ36" s="79"/>
      <c r="DA36" s="79"/>
      <c r="DB36" s="79"/>
      <c r="DC36" s="79"/>
      <c r="DD36" s="79"/>
      <c r="DE36" s="79"/>
      <c r="DF36" s="79"/>
      <c r="DG36" s="79"/>
      <c r="DH36" s="79"/>
      <c r="DI36" s="79"/>
      <c r="DJ36" s="79"/>
      <c r="DK36" s="79"/>
      <c r="DL36" s="79"/>
      <c r="DM36" s="79"/>
      <c r="DN36" s="79"/>
      <c r="DO36" s="79"/>
      <c r="DP36" s="79"/>
      <c r="DQ36" s="79"/>
      <c r="DR36" s="79"/>
    </row>
    <row r="37" spans="1:122" x14ac:dyDescent="0.3">
      <c r="B37" s="145" t="s">
        <v>148</v>
      </c>
      <c r="C37" s="128">
        <f>C24+C35</f>
        <v>15472.326666666668</v>
      </c>
      <c r="D37" s="128">
        <f>D24+D35</f>
        <v>27096.106666666667</v>
      </c>
      <c r="E37" s="128">
        <f t="shared" ref="E37:K37" si="21">E24+E35</f>
        <v>27640.226666666669</v>
      </c>
      <c r="F37" s="128">
        <f t="shared" si="21"/>
        <v>32970.466666666667</v>
      </c>
      <c r="G37" s="128">
        <f t="shared" si="21"/>
        <v>31601.566666666666</v>
      </c>
      <c r="H37" s="128">
        <f t="shared" si="21"/>
        <v>33617.526666666665</v>
      </c>
      <c r="I37" s="128">
        <f t="shared" si="21"/>
        <v>35525.666666666664</v>
      </c>
      <c r="J37" s="128">
        <f>J24+J35</f>
        <v>13451.886666666665</v>
      </c>
      <c r="K37" s="128">
        <f t="shared" si="21"/>
        <v>62920.326666666668</v>
      </c>
      <c r="L37" s="128">
        <f>L24+L35</f>
        <v>44682.886666666665</v>
      </c>
      <c r="M37" s="128">
        <f>M24+M35</f>
        <v>44682.886666666665</v>
      </c>
      <c r="N37" s="128">
        <f t="shared" ref="N37" si="22">N24+N35</f>
        <v>53682.886666666665</v>
      </c>
      <c r="O37" s="128">
        <f>O24+O35</f>
        <v>50085.142690019326</v>
      </c>
      <c r="P37" s="128">
        <f>P24+P35</f>
        <v>49305.41808773447</v>
      </c>
      <c r="Q37" s="128">
        <f>Q24+Q35</f>
        <v>49578.043517890277</v>
      </c>
      <c r="R37" s="128">
        <f>R24+R35</f>
        <v>50903.037115918945</v>
      </c>
      <c r="S37" s="128">
        <f t="shared" ref="S37:BJ37" si="23">S24+S35</f>
        <v>50130.4171624148</v>
      </c>
      <c r="T37" s="128">
        <f t="shared" si="23"/>
        <v>50410.202084284756</v>
      </c>
      <c r="U37" s="128">
        <f t="shared" si="23"/>
        <v>52742.410455907971</v>
      </c>
      <c r="V37" s="128">
        <f t="shared" si="23"/>
        <v>50977.061000304711</v>
      </c>
      <c r="W37" s="128">
        <f t="shared" si="23"/>
        <v>51264.172590314454</v>
      </c>
      <c r="X37" s="128">
        <f t="shared" si="23"/>
        <v>52603.764249783511</v>
      </c>
      <c r="Y37" s="128">
        <f t="shared" si="23"/>
        <v>51845.85515476195</v>
      </c>
      <c r="Z37" s="128">
        <f t="shared" si="23"/>
        <v>61140.464634710159</v>
      </c>
      <c r="AA37" s="128">
        <f>AA24+AA35</f>
        <v>53737.602173714899</v>
      </c>
      <c r="AB37" s="128">
        <f t="shared" si="23"/>
        <v>52987.307411715097</v>
      </c>
      <c r="AC37" s="128">
        <f t="shared" si="23"/>
        <v>53289.590145737435</v>
      </c>
      <c r="AD37" s="128">
        <f t="shared" si="23"/>
        <v>54644.470331141645</v>
      </c>
      <c r="AE37" s="128">
        <f t="shared" si="23"/>
        <v>53901.968082875865</v>
      </c>
      <c r="AF37" s="128">
        <f t="shared" si="23"/>
        <v>54212.103676741826</v>
      </c>
      <c r="AG37" s="128">
        <f t="shared" si="23"/>
        <v>56574.897550670212</v>
      </c>
      <c r="AH37" s="128">
        <f t="shared" si="23"/>
        <v>54840.370306006167</v>
      </c>
      <c r="AI37" s="128">
        <f t="shared" si="23"/>
        <v>55158.542708804984</v>
      </c>
      <c r="AJ37" s="128">
        <f t="shared" si="23"/>
        <v>56529.435691138053</v>
      </c>
      <c r="AK37" s="128">
        <f t="shared" si="23"/>
        <v>55803.070352409406</v>
      </c>
      <c r="AL37" s="128">
        <f t="shared" si="23"/>
        <v>65129.467960682421</v>
      </c>
      <c r="AM37" s="128">
        <f>AM24+AM35</f>
        <v>70989.696653944193</v>
      </c>
      <c r="AN37" s="128">
        <f t="shared" si="23"/>
        <v>65325.737319174434</v>
      </c>
      <c r="AO37" s="128">
        <f t="shared" si="23"/>
        <v>65714.950257602701</v>
      </c>
      <c r="AP37" s="128">
        <f t="shared" si="23"/>
        <v>67157.359621008829</v>
      </c>
      <c r="AQ37" s="128">
        <f t="shared" si="23"/>
        <v>66502.989750619876</v>
      </c>
      <c r="AR37" s="128">
        <f t="shared" si="23"/>
        <v>66901.865178590771</v>
      </c>
      <c r="AS37" s="128">
        <f t="shared" si="23"/>
        <v>69354.010629496595</v>
      </c>
      <c r="AT37" s="128">
        <f t="shared" si="23"/>
        <v>67709.451021836678</v>
      </c>
      <c r="AU37" s="128">
        <f t="shared" si="23"/>
        <v>68118.211469550442</v>
      </c>
      <c r="AV37" s="128">
        <f t="shared" si="23"/>
        <v>69580.317283545228</v>
      </c>
      <c r="AW37" s="128">
        <f t="shared" si="23"/>
        <v>68945.793973236025</v>
      </c>
      <c r="AX37" s="128">
        <f t="shared" si="23"/>
        <v>78364.667248097496</v>
      </c>
      <c r="AY37" s="128">
        <f t="shared" si="23"/>
        <v>75836.963019227915</v>
      </c>
      <c r="AZ37" s="128">
        <f t="shared" si="23"/>
        <v>70212.70740092569</v>
      </c>
      <c r="BA37" s="128">
        <f t="shared" si="23"/>
        <v>70641.926712278146</v>
      </c>
      <c r="BB37" s="128">
        <f>BB24+BB35</f>
        <v>72124.647478762752</v>
      </c>
      <c r="BC37" s="128">
        <f t="shared" si="23"/>
        <v>71510.896433861068</v>
      </c>
      <c r="BD37" s="128">
        <f t="shared" si="23"/>
        <v>71950.700520685205</v>
      </c>
      <c r="BE37" s="128">
        <f t="shared" si="23"/>
        <v>74444.086893617336</v>
      </c>
      <c r="BF37" s="128">
        <f t="shared" si="23"/>
        <v>72841.082919961787</v>
      </c>
      <c r="BG37" s="128">
        <f t="shared" si="23"/>
        <v>73291.716181610333</v>
      </c>
      <c r="BH37" s="128">
        <f t="shared" si="23"/>
        <v>74796.014476720535</v>
      </c>
      <c r="BI37" s="128">
        <f t="shared" si="23"/>
        <v>74204.00582140722</v>
      </c>
      <c r="BJ37" s="128">
        <f t="shared" si="23"/>
        <v>83665.718451447334</v>
      </c>
      <c r="BK37" s="128">
        <f>BK24+BK35</f>
        <v>76181.180823998206</v>
      </c>
      <c r="BL37" s="128">
        <f>BL24+BL35</f>
        <v>75600.421619329209</v>
      </c>
      <c r="BM37" s="128">
        <f t="shared" ref="BM37:DR37" si="24">BM24+BM35</f>
        <v>76073.469742567133</v>
      </c>
      <c r="BN37" s="128">
        <f t="shared" si="24"/>
        <v>77600.354325455322</v>
      </c>
      <c r="BO37" s="128">
        <f t="shared" si="24"/>
        <v>77031.104728126564</v>
      </c>
      <c r="BP37" s="128">
        <f t="shared" si="24"/>
        <v>77515.750540889858</v>
      </c>
      <c r="BQ37" s="128">
        <f t="shared" si="24"/>
        <v>80054.321586031481</v>
      </c>
      <c r="BR37" s="128">
        <f t="shared" si="24"/>
        <v>78496.84791962993</v>
      </c>
      <c r="BS37" s="128">
        <f t="shared" si="24"/>
        <v>78993.35983338533</v>
      </c>
      <c r="BT37" s="128">
        <f t="shared" si="24"/>
        <v>80543.88785646313</v>
      </c>
      <c r="BU37" s="128">
        <f t="shared" si="24"/>
        <v>79998.462757352318</v>
      </c>
      <c r="BV37" s="128">
        <f t="shared" si="24"/>
        <v>89507.115545738357</v>
      </c>
      <c r="BW37" s="128">
        <f t="shared" si="24"/>
        <v>81621.915178508818</v>
      </c>
      <c r="BX37" s="128">
        <f t="shared" si="24"/>
        <v>80637.283335047148</v>
      </c>
      <c r="BY37" s="128">
        <f t="shared" si="24"/>
        <v>80703.223275472235</v>
      </c>
      <c r="BZ37" s="128">
        <f t="shared" si="24"/>
        <v>81819.738281599566</v>
      </c>
      <c r="CA37" s="128">
        <f t="shared" si="24"/>
        <v>80836.831657077491</v>
      </c>
      <c r="CB37" s="128">
        <f t="shared" si="24"/>
        <v>80904.506727524626</v>
      </c>
      <c r="CC37" s="128">
        <f t="shared" si="24"/>
        <v>83022.766840668002</v>
      </c>
      <c r="CD37" s="128">
        <f t="shared" si="24"/>
        <v>81041.615366482118</v>
      </c>
      <c r="CE37" s="128">
        <f t="shared" si="24"/>
        <v>81111.055697328862</v>
      </c>
      <c r="CF37" s="128">
        <f t="shared" si="24"/>
        <v>82231.09124809847</v>
      </c>
      <c r="CG37" s="128">
        <f t="shared" si="24"/>
        <v>81251.725456351138</v>
      </c>
      <c r="CH37" s="128">
        <f t="shared" si="24"/>
        <v>90322.961782459854</v>
      </c>
      <c r="CI37" s="128">
        <f t="shared" si="24"/>
        <v>82444.803709753804</v>
      </c>
      <c r="CJ37" s="128">
        <f t="shared" si="24"/>
        <v>81467.254744663049</v>
      </c>
      <c r="CK37" s="128">
        <f t="shared" si="24"/>
        <v>81540.31841686384</v>
      </c>
      <c r="CL37" s="128">
        <f t="shared" si="24"/>
        <v>82663.99827942501</v>
      </c>
      <c r="CM37" s="128">
        <f t="shared" si="24"/>
        <v>81688.297908955326</v>
      </c>
      <c r="CN37" s="128">
        <f t="shared" si="24"/>
        <v>81763.220905751703</v>
      </c>
      <c r="CO37" s="128">
        <f t="shared" si="24"/>
        <v>83888.770893948415</v>
      </c>
      <c r="CP37" s="128">
        <f t="shared" si="24"/>
        <v>81914.951521667201</v>
      </c>
      <c r="CQ37" s="128">
        <f t="shared" si="24"/>
        <v>81991.766461168518</v>
      </c>
      <c r="CR37" s="128">
        <f t="shared" si="24"/>
        <v>83119.219409003519</v>
      </c>
      <c r="CS37" s="128">
        <f t="shared" si="24"/>
        <v>82147.314086167113</v>
      </c>
      <c r="CT37" s="128">
        <f t="shared" si="24"/>
        <v>91226.054238252182</v>
      </c>
      <c r="CU37" s="128">
        <f t="shared" si="24"/>
        <v>83355.443635604373</v>
      </c>
      <c r="CV37" s="128">
        <f t="shared" si="24"/>
        <v>82385.486073478358</v>
      </c>
      <c r="CW37" s="128">
        <f t="shared" si="24"/>
        <v>82466.185372194712</v>
      </c>
      <c r="CX37" s="128">
        <f t="shared" si="24"/>
        <v>83597.545377298069</v>
      </c>
      <c r="CY37" s="128">
        <f t="shared" si="24"/>
        <v>82629.569959716071</v>
      </c>
      <c r="CZ37" s="128">
        <f t="shared" si="24"/>
        <v>82712.263015919569</v>
      </c>
      <c r="DA37" s="128">
        <f t="shared" si="24"/>
        <v>84845.628468083611</v>
      </c>
      <c r="DB37" s="128">
        <f t="shared" si="24"/>
        <v>82879.670264249668</v>
      </c>
      <c r="DC37" s="128">
        <f t="shared" si="24"/>
        <v>82964.392378488701</v>
      </c>
      <c r="DD37" s="128">
        <f t="shared" si="24"/>
        <v>84099.798811065557</v>
      </c>
      <c r="DE37" s="128">
        <f t="shared" si="24"/>
        <v>83135.893588604042</v>
      </c>
      <c r="DF37" s="128">
        <f t="shared" si="24"/>
        <v>92222.680764253426</v>
      </c>
      <c r="DG37" s="128">
        <f t="shared" si="24"/>
        <v>84360.164417855791</v>
      </c>
      <c r="DH37" s="128">
        <f t="shared" si="24"/>
        <v>83398.348656114438</v>
      </c>
      <c r="DI37" s="128">
        <f t="shared" si="24"/>
        <v>83487.237612763551</v>
      </c>
      <c r="DJ37" s="128">
        <f t="shared" si="24"/>
        <v>84626.835448738784</v>
      </c>
      <c r="DK37" s="128">
        <f t="shared" si="24"/>
        <v>83667.146352349009</v>
      </c>
      <c r="DL37" s="128">
        <f t="shared" si="24"/>
        <v>83758.174539449174</v>
      </c>
      <c r="DM37" s="128">
        <f t="shared" si="24"/>
        <v>85899.924253614183</v>
      </c>
      <c r="DN37" s="128">
        <f t="shared" si="24"/>
        <v>83942.399766314076</v>
      </c>
      <c r="DO37" s="128">
        <f t="shared" si="24"/>
        <v>84035.605377090091</v>
      </c>
      <c r="DP37" s="128">
        <f t="shared" si="24"/>
        <v>85179.545413732107</v>
      </c>
      <c r="DQ37" s="128">
        <f t="shared" si="24"/>
        <v>84224.224232456967</v>
      </c>
      <c r="DR37" s="128">
        <f t="shared" si="24"/>
        <v>93319.646218088135</v>
      </c>
    </row>
    <row r="38" spans="1:122" ht="15" thickBot="1" x14ac:dyDescent="0.35">
      <c r="B38" s="129" t="s">
        <v>149</v>
      </c>
      <c r="C38" s="128">
        <f>C37</f>
        <v>15472.326666666668</v>
      </c>
      <c r="D38" s="68">
        <f>C38+D37</f>
        <v>42568.433333333334</v>
      </c>
      <c r="E38" s="68">
        <f t="shared" ref="E38:M38" si="25">D38+E37</f>
        <v>70208.66</v>
      </c>
      <c r="F38" s="68">
        <f t="shared" si="25"/>
        <v>103179.12666666668</v>
      </c>
      <c r="G38" s="68">
        <f t="shared" si="25"/>
        <v>134780.69333333336</v>
      </c>
      <c r="H38" s="68">
        <f t="shared" si="25"/>
        <v>168398.22000000003</v>
      </c>
      <c r="I38" s="68">
        <f t="shared" si="25"/>
        <v>203923.88666666669</v>
      </c>
      <c r="J38" s="68">
        <f t="shared" si="25"/>
        <v>217375.77333333335</v>
      </c>
      <c r="K38" s="68">
        <f t="shared" si="25"/>
        <v>280296.10000000003</v>
      </c>
      <c r="L38" s="68">
        <f t="shared" si="25"/>
        <v>324978.98666666669</v>
      </c>
      <c r="M38" s="68">
        <f t="shared" si="25"/>
        <v>369661.87333333335</v>
      </c>
      <c r="N38" s="146">
        <f>M38+N37</f>
        <v>423344.76</v>
      </c>
      <c r="O38" s="68">
        <f>O37</f>
        <v>50085.142690019326</v>
      </c>
      <c r="P38" s="68">
        <f>O38+P37</f>
        <v>99390.560777753795</v>
      </c>
      <c r="Q38" s="68">
        <f t="shared" ref="Q38:Y38" si="26">P38+Q37</f>
        <v>148968.60429564407</v>
      </c>
      <c r="R38" s="68">
        <f t="shared" si="26"/>
        <v>199871.641411563</v>
      </c>
      <c r="S38" s="68">
        <f t="shared" si="26"/>
        <v>250002.05857397779</v>
      </c>
      <c r="T38" s="68">
        <f t="shared" si="26"/>
        <v>300412.26065826253</v>
      </c>
      <c r="U38" s="68">
        <f t="shared" si="26"/>
        <v>353154.67111417052</v>
      </c>
      <c r="V38" s="68">
        <f t="shared" si="26"/>
        <v>404131.73211447522</v>
      </c>
      <c r="W38" s="68">
        <f t="shared" si="26"/>
        <v>455395.90470478969</v>
      </c>
      <c r="X38" s="68">
        <f t="shared" si="26"/>
        <v>507999.66895457322</v>
      </c>
      <c r="Y38" s="68">
        <f t="shared" si="26"/>
        <v>559845.52410933515</v>
      </c>
      <c r="Z38" s="146">
        <f>Y38+Z37</f>
        <v>620985.98874404526</v>
      </c>
      <c r="AA38" s="68">
        <f>AA37</f>
        <v>53737.602173714899</v>
      </c>
      <c r="AB38" s="68">
        <f>AA38+AB37</f>
        <v>106724.90958543</v>
      </c>
      <c r="AC38" s="68">
        <f>AB38+AC37</f>
        <v>160014.49973116742</v>
      </c>
      <c r="AD38" s="68">
        <f>AC38+AD37</f>
        <v>214658.97006230906</v>
      </c>
      <c r="AE38" s="68">
        <f>AD38+AE37</f>
        <v>268560.93814518495</v>
      </c>
      <c r="AF38" s="68">
        <f t="shared" ref="AF38:AJ38" si="27">AE38+AF37</f>
        <v>322773.04182192677</v>
      </c>
      <c r="AG38" s="68">
        <f t="shared" si="27"/>
        <v>379347.93937259697</v>
      </c>
      <c r="AH38" s="68">
        <f t="shared" si="27"/>
        <v>434188.30967860314</v>
      </c>
      <c r="AI38" s="68">
        <f t="shared" si="27"/>
        <v>489346.85238740814</v>
      </c>
      <c r="AJ38" s="68">
        <f t="shared" si="27"/>
        <v>545876.28807854617</v>
      </c>
      <c r="AK38" s="68">
        <f>AJ38+AK37</f>
        <v>601679.35843095556</v>
      </c>
      <c r="AL38" s="146">
        <f>AK38+AL37</f>
        <v>666808.82639163802</v>
      </c>
      <c r="AM38" s="68">
        <f>AM37</f>
        <v>70989.696653944193</v>
      </c>
      <c r="AN38" s="68">
        <f>AM38+AN37</f>
        <v>136315.43397311863</v>
      </c>
      <c r="AO38" s="68">
        <f>AN38+AO37</f>
        <v>202030.38423072133</v>
      </c>
      <c r="AP38" s="68">
        <f>AO38+AP37</f>
        <v>269187.74385173013</v>
      </c>
      <c r="AQ38" s="68">
        <f t="shared" ref="AQ38:AV38" si="28">AP38+AQ37</f>
        <v>335690.73360235</v>
      </c>
      <c r="AR38" s="68">
        <f t="shared" si="28"/>
        <v>402592.59878094075</v>
      </c>
      <c r="AS38" s="68">
        <f t="shared" si="28"/>
        <v>471946.60941043735</v>
      </c>
      <c r="AT38" s="68">
        <f t="shared" si="28"/>
        <v>539656.06043227401</v>
      </c>
      <c r="AU38" s="68">
        <f t="shared" si="28"/>
        <v>607774.27190182451</v>
      </c>
      <c r="AV38" s="68">
        <f t="shared" si="28"/>
        <v>677354.58918536978</v>
      </c>
      <c r="AW38" s="68">
        <f>AV38+AW37</f>
        <v>746300.38315860578</v>
      </c>
      <c r="AX38" s="146">
        <f>AW38+AX37</f>
        <v>824665.05040670326</v>
      </c>
      <c r="AY38" s="68">
        <f>AY37</f>
        <v>75836.963019227915</v>
      </c>
      <c r="AZ38" s="68">
        <f>AY38+AZ37</f>
        <v>146049.67042015359</v>
      </c>
      <c r="BA38" s="68">
        <f t="shared" ref="BA38:BJ38" si="29">AZ38+BA37</f>
        <v>216691.59713243175</v>
      </c>
      <c r="BB38" s="68">
        <f t="shared" si="29"/>
        <v>288816.24461119447</v>
      </c>
      <c r="BC38" s="68">
        <f t="shared" si="29"/>
        <v>360327.14104505553</v>
      </c>
      <c r="BD38" s="68">
        <f t="shared" si="29"/>
        <v>432277.84156574076</v>
      </c>
      <c r="BE38" s="68">
        <f t="shared" si="29"/>
        <v>506721.92845935811</v>
      </c>
      <c r="BF38" s="68">
        <f t="shared" si="29"/>
        <v>579563.01137931994</v>
      </c>
      <c r="BG38" s="68">
        <f t="shared" si="29"/>
        <v>652854.7275609303</v>
      </c>
      <c r="BH38" s="68">
        <f t="shared" si="29"/>
        <v>727650.7420376509</v>
      </c>
      <c r="BI38" s="68">
        <f t="shared" si="29"/>
        <v>801854.74785905809</v>
      </c>
      <c r="BJ38" s="146">
        <f t="shared" si="29"/>
        <v>885520.46631050541</v>
      </c>
      <c r="BK38" s="68">
        <f>BK37</f>
        <v>76181.180823998206</v>
      </c>
      <c r="BL38" s="68">
        <f>BK38+BL37</f>
        <v>151781.60244332743</v>
      </c>
      <c r="BM38" s="68">
        <f t="shared" ref="BM38:BV38" si="30">BL38+BM37</f>
        <v>227855.07218589456</v>
      </c>
      <c r="BN38" s="68">
        <f t="shared" si="30"/>
        <v>305455.42651134985</v>
      </c>
      <c r="BO38" s="68">
        <f t="shared" si="30"/>
        <v>382486.5312394764</v>
      </c>
      <c r="BP38" s="68">
        <f t="shared" si="30"/>
        <v>460002.28178036626</v>
      </c>
      <c r="BQ38" s="68">
        <f t="shared" si="30"/>
        <v>540056.60336639779</v>
      </c>
      <c r="BR38" s="68">
        <f t="shared" si="30"/>
        <v>618553.45128602767</v>
      </c>
      <c r="BS38" s="68">
        <f t="shared" si="30"/>
        <v>697546.811119413</v>
      </c>
      <c r="BT38" s="68">
        <f t="shared" si="30"/>
        <v>778090.69897587609</v>
      </c>
      <c r="BU38" s="68">
        <f t="shared" si="30"/>
        <v>858089.16173322836</v>
      </c>
      <c r="BV38" s="146">
        <f t="shared" si="30"/>
        <v>947596.27727896674</v>
      </c>
      <c r="BW38" s="68">
        <f>BW37</f>
        <v>81621.915178508818</v>
      </c>
      <c r="BX38" s="68">
        <f t="shared" ref="BX38:CH38" si="31">BW38+BX37</f>
        <v>162259.19851355598</v>
      </c>
      <c r="BY38" s="68">
        <f t="shared" si="31"/>
        <v>242962.42178902822</v>
      </c>
      <c r="BZ38" s="68">
        <f t="shared" si="31"/>
        <v>324782.16007062781</v>
      </c>
      <c r="CA38" s="68">
        <f t="shared" si="31"/>
        <v>405618.99172770529</v>
      </c>
      <c r="CB38" s="68">
        <f t="shared" si="31"/>
        <v>486523.49845522991</v>
      </c>
      <c r="CC38" s="68">
        <f t="shared" si="31"/>
        <v>569546.26529589796</v>
      </c>
      <c r="CD38" s="68">
        <f t="shared" si="31"/>
        <v>650587.88066238002</v>
      </c>
      <c r="CE38" s="68">
        <f t="shared" si="31"/>
        <v>731698.9363597089</v>
      </c>
      <c r="CF38" s="68">
        <f t="shared" si="31"/>
        <v>813930.02760780742</v>
      </c>
      <c r="CG38" s="68">
        <f t="shared" si="31"/>
        <v>895181.75306415861</v>
      </c>
      <c r="CH38" s="146">
        <f t="shared" si="31"/>
        <v>985504.71484661847</v>
      </c>
      <c r="CI38" s="68">
        <f>CI37</f>
        <v>82444.803709753804</v>
      </c>
      <c r="CJ38" s="68">
        <f t="shared" ref="CJ38:CT38" si="32">CI38+CJ37</f>
        <v>163912.05845441687</v>
      </c>
      <c r="CK38" s="68">
        <f t="shared" si="32"/>
        <v>245452.37687128072</v>
      </c>
      <c r="CL38" s="68">
        <f t="shared" si="32"/>
        <v>328116.37515070575</v>
      </c>
      <c r="CM38" s="68">
        <f t="shared" si="32"/>
        <v>409804.67305966106</v>
      </c>
      <c r="CN38" s="68">
        <f t="shared" si="32"/>
        <v>491567.89396541275</v>
      </c>
      <c r="CO38" s="68">
        <f t="shared" si="32"/>
        <v>575456.66485936113</v>
      </c>
      <c r="CP38" s="68">
        <f t="shared" si="32"/>
        <v>657371.61638102832</v>
      </c>
      <c r="CQ38" s="68">
        <f t="shared" si="32"/>
        <v>739363.38284219685</v>
      </c>
      <c r="CR38" s="68">
        <f t="shared" si="32"/>
        <v>822482.60225120035</v>
      </c>
      <c r="CS38" s="68">
        <f t="shared" si="32"/>
        <v>904629.9163373675</v>
      </c>
      <c r="CT38" s="146">
        <f t="shared" si="32"/>
        <v>995855.97057561972</v>
      </c>
      <c r="CU38" s="68">
        <f>CU37</f>
        <v>83355.443635604373</v>
      </c>
      <c r="CV38" s="68">
        <f t="shared" ref="CV38:DF38" si="33">CU38+CV37</f>
        <v>165740.92970908273</v>
      </c>
      <c r="CW38" s="68">
        <f t="shared" si="33"/>
        <v>248207.11508127744</v>
      </c>
      <c r="CX38" s="68">
        <f t="shared" si="33"/>
        <v>331804.66045857553</v>
      </c>
      <c r="CY38" s="68">
        <f t="shared" si="33"/>
        <v>414434.23041829158</v>
      </c>
      <c r="CZ38" s="68">
        <f t="shared" si="33"/>
        <v>497146.49343421112</v>
      </c>
      <c r="DA38" s="68">
        <f t="shared" si="33"/>
        <v>581992.12190229469</v>
      </c>
      <c r="DB38" s="68">
        <f t="shared" si="33"/>
        <v>664871.79216654436</v>
      </c>
      <c r="DC38" s="68">
        <f t="shared" si="33"/>
        <v>747836.18454503303</v>
      </c>
      <c r="DD38" s="68">
        <f t="shared" si="33"/>
        <v>831935.98335609864</v>
      </c>
      <c r="DE38" s="68">
        <f t="shared" si="33"/>
        <v>915071.8769447027</v>
      </c>
      <c r="DF38" s="146">
        <f t="shared" si="33"/>
        <v>1007294.5577089561</v>
      </c>
      <c r="DG38" s="68">
        <f>DG37</f>
        <v>84360.164417855791</v>
      </c>
      <c r="DH38" s="68">
        <f t="shared" ref="DH38:DR38" si="34">DG38+DH37</f>
        <v>167758.51307397021</v>
      </c>
      <c r="DI38" s="68">
        <f t="shared" si="34"/>
        <v>251245.75068673375</v>
      </c>
      <c r="DJ38" s="68">
        <f t="shared" si="34"/>
        <v>335872.58613547252</v>
      </c>
      <c r="DK38" s="68">
        <f t="shared" si="34"/>
        <v>419539.73248782154</v>
      </c>
      <c r="DL38" s="68">
        <f t="shared" si="34"/>
        <v>503297.9070272707</v>
      </c>
      <c r="DM38" s="68">
        <f t="shared" si="34"/>
        <v>589197.83128088492</v>
      </c>
      <c r="DN38" s="68">
        <f t="shared" si="34"/>
        <v>673140.23104719899</v>
      </c>
      <c r="DO38" s="68">
        <f t="shared" si="34"/>
        <v>757175.83642428904</v>
      </c>
      <c r="DP38" s="68">
        <f t="shared" si="34"/>
        <v>842355.3818380211</v>
      </c>
      <c r="DQ38" s="68">
        <f t="shared" si="34"/>
        <v>926579.6060704781</v>
      </c>
      <c r="DR38" s="146">
        <f t="shared" si="34"/>
        <v>1019899.2522885662</v>
      </c>
    </row>
  </sheetData>
  <mergeCells count="3">
    <mergeCell ref="A5:A15"/>
    <mergeCell ref="A17:A23"/>
    <mergeCell ref="A26:A3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5F63F-5736-4F1A-89BE-15AFBAE3FB5D}">
  <sheetPr>
    <tabColor rgb="FF0070C0"/>
  </sheetPr>
  <dimension ref="A2:DR53"/>
  <sheetViews>
    <sheetView tabSelected="1" topLeftCell="A20" zoomScale="110" zoomScaleNormal="110" workbookViewId="0">
      <pane xSplit="1" topLeftCell="B1" activePane="topRight" state="frozen"/>
      <selection activeCell="L30" sqref="L30"/>
      <selection pane="topRight" activeCell="U32" sqref="U32"/>
    </sheetView>
  </sheetViews>
  <sheetFormatPr defaultRowHeight="14.4" x14ac:dyDescent="0.3"/>
  <cols>
    <col min="1" max="1" width="51.5546875" customWidth="1"/>
    <col min="2" max="2" width="15.109375" customWidth="1"/>
    <col min="3" max="11" width="14.44140625" bestFit="1" customWidth="1"/>
    <col min="12" max="34" width="12.33203125" bestFit="1" customWidth="1"/>
    <col min="35" max="62" width="14.109375" bestFit="1" customWidth="1"/>
    <col min="63" max="74" width="12.33203125" bestFit="1" customWidth="1"/>
    <col min="75" max="122" width="13.109375" bestFit="1" customWidth="1"/>
  </cols>
  <sheetData>
    <row r="2" spans="1:122" ht="23.4" x14ac:dyDescent="0.45">
      <c r="A2" s="426" t="s">
        <v>150</v>
      </c>
      <c r="B2" s="426"/>
      <c r="C2" s="426"/>
      <c r="D2" s="426"/>
      <c r="E2" s="426"/>
      <c r="F2" s="426"/>
      <c r="G2" s="426"/>
      <c r="H2" s="426"/>
      <c r="I2" s="426"/>
      <c r="J2" s="426"/>
      <c r="K2" s="426"/>
    </row>
    <row r="3" spans="1:122" ht="23.4" x14ac:dyDescent="0.45">
      <c r="A3" s="147"/>
      <c r="B3" s="147"/>
    </row>
    <row r="4" spans="1:122" x14ac:dyDescent="0.3">
      <c r="C4" s="148" t="s">
        <v>95</v>
      </c>
    </row>
    <row r="5" spans="1:122" x14ac:dyDescent="0.3">
      <c r="C5" s="136">
        <v>44562</v>
      </c>
      <c r="D5" s="136">
        <v>44593</v>
      </c>
      <c r="E5" s="136">
        <v>44621</v>
      </c>
      <c r="F5" s="136">
        <v>44652</v>
      </c>
      <c r="G5" s="136">
        <v>44682</v>
      </c>
      <c r="H5" s="136">
        <v>44713</v>
      </c>
      <c r="I5" s="136">
        <v>44743</v>
      </c>
      <c r="J5" s="136">
        <v>44774</v>
      </c>
      <c r="K5" s="136">
        <v>44805</v>
      </c>
      <c r="L5" s="136">
        <v>44835</v>
      </c>
      <c r="M5" s="136">
        <v>44866</v>
      </c>
      <c r="N5" s="136">
        <v>44896</v>
      </c>
      <c r="O5" s="136">
        <v>44927</v>
      </c>
      <c r="P5" s="136">
        <v>44958</v>
      </c>
      <c r="Q5" s="136">
        <v>44986</v>
      </c>
      <c r="R5" s="136">
        <v>45017</v>
      </c>
      <c r="S5" s="136">
        <v>45047</v>
      </c>
      <c r="T5" s="136">
        <v>45078</v>
      </c>
      <c r="U5" s="136">
        <v>45108</v>
      </c>
      <c r="V5" s="136">
        <v>45139</v>
      </c>
      <c r="W5" s="136">
        <v>45170</v>
      </c>
      <c r="X5" s="136">
        <v>45200</v>
      </c>
      <c r="Y5" s="136">
        <v>45231</v>
      </c>
      <c r="Z5" s="136">
        <v>45261</v>
      </c>
      <c r="AA5" s="136">
        <v>45292</v>
      </c>
      <c r="AB5" s="136">
        <v>45323</v>
      </c>
      <c r="AC5" s="136">
        <v>45352</v>
      </c>
      <c r="AD5" s="136">
        <v>45383</v>
      </c>
      <c r="AE5" s="136">
        <v>45413</v>
      </c>
      <c r="AF5" s="136">
        <v>45444</v>
      </c>
      <c r="AG5" s="136">
        <v>45474</v>
      </c>
      <c r="AH5" s="136">
        <v>45505</v>
      </c>
      <c r="AI5" s="136">
        <v>45536</v>
      </c>
      <c r="AJ5" s="136">
        <v>45566</v>
      </c>
      <c r="AK5" s="136">
        <v>45597</v>
      </c>
      <c r="AL5" s="136">
        <v>45627</v>
      </c>
      <c r="AM5" s="136">
        <v>45658</v>
      </c>
      <c r="AN5" s="136">
        <v>45689</v>
      </c>
      <c r="AO5" s="136">
        <v>45717</v>
      </c>
      <c r="AP5" s="136">
        <v>45748</v>
      </c>
      <c r="AQ5" s="136">
        <v>45778</v>
      </c>
      <c r="AR5" s="136">
        <v>45809</v>
      </c>
      <c r="AS5" s="136">
        <v>45839</v>
      </c>
      <c r="AT5" s="136">
        <v>45870</v>
      </c>
      <c r="AU5" s="136">
        <v>45901</v>
      </c>
      <c r="AV5" s="136">
        <v>45931</v>
      </c>
      <c r="AW5" s="136">
        <v>45962</v>
      </c>
      <c r="AX5" s="136">
        <v>45992</v>
      </c>
      <c r="AY5" s="136">
        <v>46023</v>
      </c>
      <c r="AZ5" s="136">
        <v>46054</v>
      </c>
      <c r="BA5" s="136">
        <v>46082</v>
      </c>
      <c r="BB5" s="136">
        <v>46113</v>
      </c>
      <c r="BC5" s="136">
        <v>46143</v>
      </c>
      <c r="BD5" s="136">
        <v>46174</v>
      </c>
      <c r="BE5" s="136">
        <v>46204</v>
      </c>
      <c r="BF5" s="136">
        <v>46235</v>
      </c>
      <c r="BG5" s="136">
        <v>46266</v>
      </c>
      <c r="BH5" s="136">
        <v>46296</v>
      </c>
      <c r="BI5" s="136">
        <v>46327</v>
      </c>
      <c r="BJ5" s="136">
        <v>46357</v>
      </c>
      <c r="BK5" s="136">
        <v>46388</v>
      </c>
      <c r="BL5" s="136">
        <v>46419</v>
      </c>
      <c r="BM5" s="136">
        <v>46447</v>
      </c>
      <c r="BN5" s="136">
        <v>46478</v>
      </c>
      <c r="BO5" s="136">
        <v>46508</v>
      </c>
      <c r="BP5" s="136">
        <v>46539</v>
      </c>
      <c r="BQ5" s="136">
        <v>46569</v>
      </c>
      <c r="BR5" s="136">
        <v>46600</v>
      </c>
      <c r="BS5" s="136">
        <v>46631</v>
      </c>
      <c r="BT5" s="136">
        <v>46661</v>
      </c>
      <c r="BU5" s="136">
        <v>46692</v>
      </c>
      <c r="BV5" s="136">
        <v>46722</v>
      </c>
      <c r="BW5" s="136">
        <v>46753</v>
      </c>
      <c r="BX5" s="136">
        <v>46784</v>
      </c>
      <c r="BY5" s="136">
        <v>46813</v>
      </c>
      <c r="BZ5" s="136">
        <v>46844</v>
      </c>
      <c r="CA5" s="136">
        <v>46874</v>
      </c>
      <c r="CB5" s="136">
        <v>46905</v>
      </c>
      <c r="CC5" s="136">
        <v>46935</v>
      </c>
      <c r="CD5" s="136">
        <v>46966</v>
      </c>
      <c r="CE5" s="136">
        <v>46997</v>
      </c>
      <c r="CF5" s="136">
        <v>47027</v>
      </c>
      <c r="CG5" s="136">
        <v>47058</v>
      </c>
      <c r="CH5" s="136">
        <v>47088</v>
      </c>
      <c r="CI5" s="136">
        <v>47119</v>
      </c>
      <c r="CJ5" s="136">
        <v>47150</v>
      </c>
      <c r="CK5" s="136">
        <v>47178</v>
      </c>
      <c r="CL5" s="136">
        <v>47209</v>
      </c>
      <c r="CM5" s="136">
        <v>47239</v>
      </c>
      <c r="CN5" s="136">
        <v>47270</v>
      </c>
      <c r="CO5" s="136">
        <v>47300</v>
      </c>
      <c r="CP5" s="136">
        <v>47331</v>
      </c>
      <c r="CQ5" s="136">
        <v>47362</v>
      </c>
      <c r="CR5" s="136">
        <v>47392</v>
      </c>
      <c r="CS5" s="136">
        <v>47423</v>
      </c>
      <c r="CT5" s="136">
        <v>47453</v>
      </c>
      <c r="CU5" s="136">
        <v>47484</v>
      </c>
      <c r="CV5" s="136">
        <v>47515</v>
      </c>
      <c r="CW5" s="136">
        <v>47543</v>
      </c>
      <c r="CX5" s="136">
        <v>47574</v>
      </c>
      <c r="CY5" s="136">
        <v>47604</v>
      </c>
      <c r="CZ5" s="136">
        <v>47635</v>
      </c>
      <c r="DA5" s="136">
        <v>47665</v>
      </c>
      <c r="DB5" s="136">
        <v>47696</v>
      </c>
      <c r="DC5" s="136">
        <v>47727</v>
      </c>
      <c r="DD5" s="136">
        <v>47757</v>
      </c>
      <c r="DE5" s="136">
        <v>47788</v>
      </c>
      <c r="DF5" s="136">
        <v>47818</v>
      </c>
      <c r="DG5" s="136">
        <v>47849</v>
      </c>
      <c r="DH5" s="136">
        <v>47880</v>
      </c>
      <c r="DI5" s="136">
        <v>47908</v>
      </c>
      <c r="DJ5" s="136">
        <v>47939</v>
      </c>
      <c r="DK5" s="136">
        <v>47969</v>
      </c>
      <c r="DL5" s="136">
        <v>48000</v>
      </c>
      <c r="DM5" s="136">
        <v>48030</v>
      </c>
      <c r="DN5" s="136">
        <v>48061</v>
      </c>
      <c r="DO5" s="136">
        <v>48092</v>
      </c>
      <c r="DP5" s="136">
        <v>48122</v>
      </c>
      <c r="DQ5" s="136">
        <v>48153</v>
      </c>
      <c r="DR5" s="136">
        <v>48183</v>
      </c>
    </row>
    <row r="6" spans="1:122" x14ac:dyDescent="0.3">
      <c r="A6" s="148"/>
      <c r="B6" s="148"/>
      <c r="C6" s="10">
        <v>1</v>
      </c>
      <c r="D6" s="10">
        <v>2</v>
      </c>
      <c r="E6" s="10">
        <v>3</v>
      </c>
      <c r="F6" s="10">
        <v>4</v>
      </c>
      <c r="G6" s="10">
        <v>5</v>
      </c>
      <c r="H6" s="10">
        <v>6</v>
      </c>
      <c r="I6" s="10">
        <v>7</v>
      </c>
      <c r="J6" s="10">
        <v>8</v>
      </c>
      <c r="K6" s="10">
        <v>9</v>
      </c>
      <c r="L6" s="10">
        <v>10</v>
      </c>
      <c r="M6" s="10">
        <v>11</v>
      </c>
      <c r="N6" s="10">
        <v>12</v>
      </c>
      <c r="O6" s="10">
        <v>13</v>
      </c>
      <c r="P6" s="10">
        <v>14</v>
      </c>
      <c r="Q6" s="10">
        <v>15</v>
      </c>
      <c r="R6" s="10">
        <v>16</v>
      </c>
      <c r="S6" s="10">
        <v>17</v>
      </c>
      <c r="T6" s="10">
        <v>18</v>
      </c>
      <c r="U6" s="10">
        <v>19</v>
      </c>
      <c r="V6" s="10">
        <v>20</v>
      </c>
      <c r="W6" s="10">
        <v>21</v>
      </c>
      <c r="X6" s="10">
        <v>22</v>
      </c>
      <c r="Y6" s="10">
        <v>23</v>
      </c>
      <c r="Z6" s="10">
        <v>24</v>
      </c>
      <c r="AA6" s="10">
        <v>25</v>
      </c>
      <c r="AB6" s="10">
        <v>26</v>
      </c>
      <c r="AC6" s="10">
        <v>27</v>
      </c>
      <c r="AD6" s="10">
        <v>28</v>
      </c>
      <c r="AE6" s="10">
        <v>29</v>
      </c>
      <c r="AF6" s="10">
        <v>30</v>
      </c>
      <c r="AG6" s="10">
        <v>31</v>
      </c>
      <c r="AH6" s="10">
        <v>32</v>
      </c>
      <c r="AI6" s="10">
        <v>33</v>
      </c>
      <c r="AJ6" s="10">
        <v>34</v>
      </c>
      <c r="AK6" s="10">
        <v>35</v>
      </c>
      <c r="AL6" s="10">
        <v>36</v>
      </c>
      <c r="AM6" s="10">
        <v>37</v>
      </c>
      <c r="AN6" s="10">
        <v>38</v>
      </c>
      <c r="AO6" s="10">
        <v>39</v>
      </c>
      <c r="AP6" s="10">
        <v>40</v>
      </c>
      <c r="AQ6" s="10">
        <v>41</v>
      </c>
      <c r="AR6" s="10">
        <v>42</v>
      </c>
      <c r="AS6" s="10">
        <v>43</v>
      </c>
      <c r="AT6" s="10">
        <v>44</v>
      </c>
      <c r="AU6" s="10">
        <v>45</v>
      </c>
      <c r="AV6" s="10">
        <v>46</v>
      </c>
      <c r="AW6" s="10">
        <v>47</v>
      </c>
      <c r="AX6" s="10">
        <v>48</v>
      </c>
      <c r="AY6" s="10">
        <v>49</v>
      </c>
      <c r="AZ6" s="10">
        <v>50</v>
      </c>
      <c r="BA6" s="10">
        <v>51</v>
      </c>
      <c r="BB6" s="10">
        <v>52</v>
      </c>
      <c r="BC6" s="10">
        <v>53</v>
      </c>
      <c r="BD6" s="10">
        <v>54</v>
      </c>
      <c r="BE6" s="10">
        <v>55</v>
      </c>
      <c r="BF6" s="10">
        <v>56</v>
      </c>
      <c r="BG6" s="10">
        <v>57</v>
      </c>
      <c r="BH6" s="10">
        <v>58</v>
      </c>
      <c r="BI6" s="10">
        <v>59</v>
      </c>
      <c r="BJ6" s="10">
        <v>60</v>
      </c>
      <c r="BK6" s="10">
        <v>61</v>
      </c>
      <c r="BL6" s="10">
        <v>62</v>
      </c>
      <c r="BM6" s="10">
        <v>63</v>
      </c>
      <c r="BN6" s="10">
        <v>64</v>
      </c>
      <c r="BO6" s="10">
        <v>65</v>
      </c>
      <c r="BP6" s="10">
        <v>66</v>
      </c>
      <c r="BQ6" s="10">
        <v>67</v>
      </c>
      <c r="BR6" s="10">
        <v>68</v>
      </c>
      <c r="BS6" s="10">
        <v>69</v>
      </c>
      <c r="BT6" s="10">
        <v>70</v>
      </c>
      <c r="BU6" s="10">
        <v>71</v>
      </c>
      <c r="BV6" s="10">
        <v>72</v>
      </c>
      <c r="BW6" s="10">
        <v>73</v>
      </c>
      <c r="BX6" s="10">
        <v>74</v>
      </c>
      <c r="BY6" s="10">
        <v>75</v>
      </c>
      <c r="BZ6" s="10">
        <v>76</v>
      </c>
      <c r="CA6" s="10">
        <v>77</v>
      </c>
      <c r="CB6" s="10">
        <v>78</v>
      </c>
      <c r="CC6" s="10">
        <v>79</v>
      </c>
      <c r="CD6" s="10">
        <v>80</v>
      </c>
      <c r="CE6" s="10">
        <v>81</v>
      </c>
      <c r="CF6" s="10">
        <v>82</v>
      </c>
      <c r="CG6" s="10">
        <v>83</v>
      </c>
      <c r="CH6" s="10">
        <v>84</v>
      </c>
      <c r="CI6" s="10">
        <v>85</v>
      </c>
      <c r="CJ6" s="10">
        <v>86</v>
      </c>
      <c r="CK6" s="10">
        <v>87</v>
      </c>
      <c r="CL6" s="10">
        <v>88</v>
      </c>
      <c r="CM6" s="10">
        <v>89</v>
      </c>
      <c r="CN6" s="10">
        <v>90</v>
      </c>
      <c r="CO6" s="10">
        <v>91</v>
      </c>
      <c r="CP6" s="10">
        <v>92</v>
      </c>
      <c r="CQ6" s="10">
        <v>93</v>
      </c>
      <c r="CR6" s="10">
        <v>94</v>
      </c>
      <c r="CS6" s="10">
        <v>95</v>
      </c>
      <c r="CT6" s="10">
        <v>96</v>
      </c>
      <c r="CU6" s="10">
        <v>97</v>
      </c>
      <c r="CV6" s="10">
        <v>98</v>
      </c>
      <c r="CW6" s="10">
        <v>99</v>
      </c>
      <c r="CX6" s="10">
        <v>100</v>
      </c>
      <c r="CY6" s="10">
        <v>101</v>
      </c>
      <c r="CZ6" s="10">
        <v>102</v>
      </c>
      <c r="DA6" s="10">
        <v>103</v>
      </c>
      <c r="DB6" s="10">
        <v>104</v>
      </c>
      <c r="DC6" s="10">
        <v>105</v>
      </c>
      <c r="DD6" s="10">
        <v>106</v>
      </c>
      <c r="DE6" s="10">
        <v>107</v>
      </c>
      <c r="DF6" s="10">
        <v>108</v>
      </c>
      <c r="DG6" s="10">
        <v>109</v>
      </c>
      <c r="DH6" s="10">
        <v>110</v>
      </c>
      <c r="DI6" s="10">
        <v>111</v>
      </c>
      <c r="DJ6" s="10">
        <v>112</v>
      </c>
      <c r="DK6" s="10">
        <v>113</v>
      </c>
      <c r="DL6" s="10">
        <v>114</v>
      </c>
      <c r="DM6" s="10">
        <v>115</v>
      </c>
      <c r="DN6" s="10">
        <v>116</v>
      </c>
      <c r="DO6" s="10">
        <v>117</v>
      </c>
      <c r="DP6" s="10">
        <v>118</v>
      </c>
      <c r="DQ6" s="10">
        <v>119</v>
      </c>
      <c r="DR6" s="10">
        <v>120</v>
      </c>
    </row>
    <row r="7" spans="1:122" s="150" customFormat="1" x14ac:dyDescent="0.3">
      <c r="A7" s="1" t="s">
        <v>151</v>
      </c>
      <c r="B7" s="149">
        <v>0</v>
      </c>
    </row>
    <row r="8" spans="1:122" s="151" customFormat="1" x14ac:dyDescent="0.3">
      <c r="A8" s="1" t="s">
        <v>152</v>
      </c>
      <c r="C8" s="151">
        <f>'Ricavi '!C29</f>
        <v>29358.039999999997</v>
      </c>
      <c r="D8" s="151">
        <f>'Ricavi '!D29</f>
        <v>49914.38</v>
      </c>
      <c r="E8" s="151">
        <f>'Ricavi '!E29</f>
        <v>53122.32</v>
      </c>
      <c r="F8" s="151">
        <f>'Ricavi '!F29</f>
        <v>64583.3</v>
      </c>
      <c r="G8" s="151">
        <f>'Ricavi '!G29</f>
        <v>63133</v>
      </c>
      <c r="H8" s="151">
        <f>'Ricavi '!H29</f>
        <v>67012.89</v>
      </c>
      <c r="I8" s="151">
        <f>'Ricavi '!I29</f>
        <v>71572.259999999995</v>
      </c>
      <c r="J8" s="151">
        <f>'Ricavi '!J29</f>
        <v>23457</v>
      </c>
      <c r="K8" s="151">
        <f>'Ricavi '!K29</f>
        <v>101887.76</v>
      </c>
      <c r="L8" s="151">
        <f>'Ricavi '!L29</f>
        <v>90405.432222222225</v>
      </c>
      <c r="M8" s="151">
        <f>'Ricavi '!M29</f>
        <v>91575.432222222225</v>
      </c>
      <c r="N8" s="151">
        <f>'Ricavi '!N29</f>
        <v>90405.432222222225</v>
      </c>
      <c r="O8" s="151">
        <f>'Ricavi '!O29</f>
        <v>92143.558157971769</v>
      </c>
      <c r="P8" s="151">
        <f>'Ricavi '!P29</f>
        <v>102858.65002797301</v>
      </c>
      <c r="Q8" s="151">
        <f>'Ricavi '!Q29</f>
        <v>93294.248737495029</v>
      </c>
      <c r="R8" s="151">
        <f>'Ricavi '!R29</f>
        <v>92706.888510849836</v>
      </c>
      <c r="S8" s="151">
        <f>'Ricavi '!S29</f>
        <v>94464.441860372463</v>
      </c>
      <c r="T8" s="151">
        <f>'Ricavi '!T29</f>
        <v>93886.947105510393</v>
      </c>
      <c r="U8" s="151">
        <f>'Ricavi '!U29</f>
        <v>95654.442871895808</v>
      </c>
      <c r="V8" s="151">
        <f>'Ricavi '!V29</f>
        <v>95086.968093776406</v>
      </c>
      <c r="W8" s="151">
        <f>'Ricavi '!W29</f>
        <v>96864.562016465628</v>
      </c>
      <c r="X8" s="151">
        <f>'Ricavi '!X29</f>
        <v>96307.264198812263</v>
      </c>
      <c r="Y8" s="151">
        <f>'Ricavi '!Y29</f>
        <v>98095.114515689856</v>
      </c>
      <c r="Z8" s="151">
        <f>'Ricavi '!Z29</f>
        <v>97548.153160505826</v>
      </c>
      <c r="AA8" s="151">
        <f>'Ricavi '!AA29</f>
        <v>99346.420647730629</v>
      </c>
      <c r="AB8" s="151">
        <f>'Ricavi '!AB29</f>
        <v>98809.957815446978</v>
      </c>
      <c r="AC8" s="151">
        <f>'Ricavi '!AC29</f>
        <v>100618.80582791944</v>
      </c>
      <c r="AD8" s="151">
        <f>'Ricavi '!AD29</f>
        <v>100093.00617818438</v>
      </c>
      <c r="AE8" s="151">
        <f>'Ricavi '!AE29</f>
        <v>101912.60069066072</v>
      </c>
      <c r="AF8" s="151">
        <f>'Ricavi '!AF29</f>
        <v>101397.63152378114</v>
      </c>
      <c r="AG8" s="151">
        <f>'Ricavi '!AG29</f>
        <v>103228.14117264462</v>
      </c>
      <c r="AH8" s="151">
        <f>'Ricavi '!AH29</f>
        <v>102724.17247168985</v>
      </c>
      <c r="AI8" s="151">
        <f>'Ricavi '!AI29</f>
        <v>104565.76859738986</v>
      </c>
      <c r="AJ8" s="151">
        <f>'Ricavi '!AJ29</f>
        <v>104072.97307096841</v>
      </c>
      <c r="AK8" s="151">
        <f>'Ricavi '!AK29</f>
        <v>105925.82976113766</v>
      </c>
      <c r="AL8" s="151">
        <f>'Ricavi '!AL29</f>
        <v>105444.38288685783</v>
      </c>
      <c r="AM8" s="151">
        <f>'Ricavi '!AM29</f>
        <v>122558.77454686878</v>
      </c>
      <c r="AN8" s="151">
        <f>'Ricavi '!AN29</f>
        <v>122186.04882176613</v>
      </c>
      <c r="AO8" s="151">
        <f>'Ricavi '!AO29</f>
        <v>124159.77377118685</v>
      </c>
      <c r="AP8" s="151">
        <f>'Ricavi '!AP29</f>
        <v>123799.99899111001</v>
      </c>
      <c r="AQ8" s="151">
        <f>'Ricavi '!AQ29</f>
        <v>125786.77446705579</v>
      </c>
      <c r="AR8" s="151">
        <f>'Ricavi '!AR29</f>
        <v>125440.15057713985</v>
      </c>
      <c r="AS8" s="151">
        <f>'Ricavi '!AS29</f>
        <v>127440.1780951518</v>
      </c>
      <c r="AT8" s="151">
        <f>'Ricavi '!AT29</f>
        <v>127106.90819365789</v>
      </c>
      <c r="AU8" s="151">
        <f>'Ricavi '!AU29</f>
        <v>129120.39244712825</v>
      </c>
      <c r="AV8" s="151">
        <f>'Ricavi '!AV29</f>
        <v>128800.68283508871</v>
      </c>
      <c r="AW8" s="151">
        <f>'Ricavi '!AW29</f>
        <v>130827.83174529731</v>
      </c>
      <c r="AX8" s="151">
        <f>'Ricavi '!AX29</f>
        <v>130521.89197694612</v>
      </c>
      <c r="AY8" s="151">
        <f>'Ricavi '!AY29</f>
        <v>132562.91674388805</v>
      </c>
      <c r="AZ8" s="151">
        <f>'Ricavi '!AZ29</f>
        <v>132270.95967788907</v>
      </c>
      <c r="BA8" s="151">
        <f>'Ricavi '!BA29</f>
        <v>134326.07483190624</v>
      </c>
      <c r="BB8" s="151">
        <f>'Ricavi '!BB29</f>
        <v>134048.31668339134</v>
      </c>
      <c r="BC8" s="151">
        <f>'Ricavi '!BC29</f>
        <v>136117.74013762086</v>
      </c>
      <c r="BD8" s="151">
        <f>'Ricavi '!BD29</f>
        <v>135854.40053105165</v>
      </c>
      <c r="BE8" s="151">
        <f>'Ricavi '!BE29</f>
        <v>137938.35363470364</v>
      </c>
      <c r="BF8" s="151">
        <f>'Ricavi '!BF29</f>
        <v>137689.65565756883</v>
      </c>
      <c r="BG8" s="151">
        <f>'Ricavi '!BG29</f>
        <v>139788.36325004729</v>
      </c>
      <c r="BH8" s="151">
        <f>'Ricavi '!BH29</f>
        <v>139554.53350740997</v>
      </c>
      <c r="BI8" s="151">
        <f>'Ricavi '!BI29</f>
        <v>141668.22397328928</v>
      </c>
      <c r="BJ8" s="151">
        <f>'Ricavi '!BJ29</f>
        <v>141449.49264319672</v>
      </c>
      <c r="BK8" s="151">
        <f>'Ricavi '!BK29</f>
        <v>143578.39796806831</v>
      </c>
      <c r="BL8" s="151">
        <f>'Ricavi '!BL29</f>
        <v>143374.99885783836</v>
      </c>
      <c r="BM8" s="151">
        <f>'Ricavi '!BM29</f>
        <v>145519.35468504069</v>
      </c>
      <c r="BN8" s="151">
        <f>'Ricavi '!BN29</f>
        <v>145331.52528843883</v>
      </c>
      <c r="BO8" s="151">
        <f>'Ricavi '!BO29</f>
        <v>147491.57097668451</v>
      </c>
      <c r="BP8" s="151">
        <f>'Ricavi '!BP29</f>
        <v>147319.55253200527</v>
      </c>
      <c r="BQ8" s="151">
        <f>'Ricavi '!BQ29</f>
        <v>149495.53121392059</v>
      </c>
      <c r="BR8" s="151">
        <f>'Ricavi '!BR29</f>
        <v>149339.56876298779</v>
      </c>
      <c r="BS8" s="151">
        <f>'Ricavi '!BS29</f>
        <v>151531.72740457754</v>
      </c>
      <c r="BT8" s="151">
        <f>'Ricavi '!BT29</f>
        <v>151392.06985267843</v>
      </c>
      <c r="BU8" s="151">
        <f>'Ricavi '!BU29</f>
        <v>153600.65931373223</v>
      </c>
      <c r="BV8" s="151">
        <f>'Ricavi '!BV29</f>
        <v>153477.5594904992</v>
      </c>
      <c r="BW8" s="151">
        <f>'Ricavi '!BW29</f>
        <v>154768.00178892346</v>
      </c>
      <c r="BX8" s="151">
        <f>'Ricavi '!BX29</f>
        <v>153719.4292251486</v>
      </c>
      <c r="BY8" s="151">
        <f>'Ricavi '!BY29</f>
        <v>155011.84757125279</v>
      </c>
      <c r="BZ8" s="151">
        <f>'Ricavi '!BZ29</f>
        <v>153965.26263739253</v>
      </c>
      <c r="CA8" s="151">
        <f>'Ricavi '!CA29</f>
        <v>155259.68027204275</v>
      </c>
      <c r="CB8" s="151">
        <f>'Ricavi '!CB29</f>
        <v>154215.10636223864</v>
      </c>
      <c r="CC8" s="151">
        <f>'Ricavi '!CC29</f>
        <v>155511.54683381852</v>
      </c>
      <c r="CD8" s="151">
        <f>'Ricavi '!CD29</f>
        <v>154469.00765166906</v>
      </c>
      <c r="CE8" s="151">
        <f>'Ricavi '!CE29</f>
        <v>155767.49481997127</v>
      </c>
      <c r="CF8" s="151">
        <f>'Ricavi '!CF29</f>
        <v>154727.01438244866</v>
      </c>
      <c r="CG8" s="151">
        <f>'Ricavi '!CG29</f>
        <v>156027.57242261653</v>
      </c>
      <c r="CH8" s="151">
        <f>'Ricavi '!CH29</f>
        <v>154989.17506403333</v>
      </c>
      <c r="CI8" s="151">
        <f>'Ricavi '!CI29</f>
        <v>156291.82847055333</v>
      </c>
      <c r="CJ8" s="151">
        <f>'Ricavi '!CJ29</f>
        <v>155255.53884658075</v>
      </c>
      <c r="CK8" s="151">
        <f>'Ricavi '!CK29</f>
        <v>156560.31243732607</v>
      </c>
      <c r="CL8" s="151">
        <f>'Ricavi '!CL29</f>
        <v>155526.1555290634</v>
      </c>
      <c r="CM8" s="151">
        <f>'Ricavi '!CM29</f>
        <v>156833.07444938985</v>
      </c>
      <c r="CN8" s="151">
        <f>'Ricavi '!CN29</f>
        <v>155801.07556748649</v>
      </c>
      <c r="CO8" s="151">
        <f>'Ricavi '!CO29</f>
        <v>157110.16529438089</v>
      </c>
      <c r="CP8" s="151">
        <f>'Ricavi '!CP29</f>
        <v>156080.35008321147</v>
      </c>
      <c r="CQ8" s="151">
        <f>'Ricavi '!CQ29</f>
        <v>157391.63642949337</v>
      </c>
      <c r="CR8" s="151">
        <f>'Ricavi '!CR29</f>
        <v>156364.03087138626</v>
      </c>
      <c r="CS8" s="151">
        <f>'Ricavi '!CS29</f>
        <v>157677.53998996376</v>
      </c>
      <c r="CT8" s="151">
        <f>'Ricavi '!CT29</f>
        <v>156652.17040948445</v>
      </c>
      <c r="CU8" s="151">
        <f>'Ricavi '!CU29</f>
        <v>157967.92879766473</v>
      </c>
      <c r="CV8" s="151">
        <f>'Ricavi '!CV29</f>
        <v>156944.82186595368</v>
      </c>
      <c r="CW8" s="151">
        <f>'Ricavi '!CW29</f>
        <v>158262.85636980907</v>
      </c>
      <c r="CX8" s="151">
        <f>'Ricavi '!CX29</f>
        <v>157242.03910897582</v>
      </c>
      <c r="CY8" s="151">
        <f>'Ricavi '!CY29</f>
        <v>158562.37692776573</v>
      </c>
      <c r="CZ8" s="151">
        <f>'Ricavi '!CZ29</f>
        <v>157543.87671533925</v>
      </c>
      <c r="DA8" s="151">
        <f>'Ricavi '!DA29</f>
        <v>158866.54540598911</v>
      </c>
      <c r="DB8" s="151">
        <f>'Ricavi '!DB29</f>
        <v>157850.38997942556</v>
      </c>
      <c r="DC8" s="151">
        <f>'Ricavi '!DC29</f>
        <v>159175.41746106354</v>
      </c>
      <c r="DD8" s="151">
        <f>'Ricavi '!DD29</f>
        <v>158161.63492231173</v>
      </c>
      <c r="DE8" s="151">
        <f>'Ricavi '!DE29</f>
        <v>159489.04948086335</v>
      </c>
      <c r="DF8" s="151">
        <f>'Ricavi '!DF29</f>
        <v>158477.66830098903</v>
      </c>
      <c r="DG8" s="151">
        <f>'Ricavi '!DG29</f>
        <v>159807.4985938312</v>
      </c>
      <c r="DH8" s="151">
        <f>'Ricavi '!DH29</f>
        <v>158798.54761770082</v>
      </c>
      <c r="DI8" s="151">
        <f>'Ricavi '!DI29</f>
        <v>160130.82267837552</v>
      </c>
      <c r="DJ8" s="151">
        <f>'Ricavi '!DJ29</f>
        <v>159124.33112940009</v>
      </c>
      <c r="DK8" s="151">
        <f>'Ricavi '!DK29</f>
        <v>160459.08037238862</v>
      </c>
      <c r="DL8" s="151">
        <f>'Ricavi '!DL29</f>
        <v>159455.07785732864</v>
      </c>
      <c r="DM8" s="151">
        <f>'Ricavi '!DM29</f>
        <v>160792.33108288731</v>
      </c>
      <c r="DN8" s="151">
        <f>'Ricavi '!DN29</f>
        <v>159790.84759671934</v>
      </c>
      <c r="DO8" s="151">
        <f>'Ricavi '!DO29</f>
        <v>161130.63499577728</v>
      </c>
      <c r="DP8" s="151">
        <f>'Ricavi '!DP29</f>
        <v>160131.70092662319</v>
      </c>
      <c r="DQ8" s="151">
        <f>'Ricavi '!DQ29</f>
        <v>161474.05308574304</v>
      </c>
      <c r="DR8" s="151">
        <f>'Ricavi '!DR29</f>
        <v>160477.69921986238</v>
      </c>
    </row>
    <row r="9" spans="1:122" s="151" customFormat="1" x14ac:dyDescent="0.3">
      <c r="A9" s="1" t="s">
        <v>153</v>
      </c>
      <c r="C9" s="151">
        <f>'Costi operativi'!C24</f>
        <v>14142.36</v>
      </c>
      <c r="D9" s="151">
        <f>'Costi operativi'!D24</f>
        <v>25766.14</v>
      </c>
      <c r="E9" s="151">
        <f>'Costi operativi'!E24</f>
        <v>26310.260000000002</v>
      </c>
      <c r="F9" s="151">
        <f>'Costi operativi'!F24</f>
        <v>31640.5</v>
      </c>
      <c r="G9" s="151">
        <f>'Costi operativi'!G24</f>
        <v>30271.599999999999</v>
      </c>
      <c r="H9" s="151">
        <f>'Costi operativi'!H24</f>
        <v>32287.559999999998</v>
      </c>
      <c r="I9" s="151">
        <f>'Costi operativi'!I24</f>
        <v>33195.699999999997</v>
      </c>
      <c r="J9" s="151">
        <f>'Costi operativi'!J24</f>
        <v>12121.919999999998</v>
      </c>
      <c r="K9" s="151">
        <f>'Costi operativi'!K24</f>
        <v>51590.36</v>
      </c>
      <c r="L9" s="151">
        <f>'Costi operativi'!L24</f>
        <v>43352.92</v>
      </c>
      <c r="M9" s="151">
        <f>'Costi operativi'!M24</f>
        <v>43352.92</v>
      </c>
      <c r="N9" s="151">
        <f>'Costi operativi'!N24</f>
        <v>43352.92</v>
      </c>
      <c r="O9" s="151">
        <f>'Costi operativi'!O24</f>
        <v>46838.509356685994</v>
      </c>
      <c r="P9" s="151">
        <f>'Costi operativi'!P24</f>
        <v>46058.784754401138</v>
      </c>
      <c r="Q9" s="151">
        <f>'Costi operativi'!Q24</f>
        <v>46331.410184556946</v>
      </c>
      <c r="R9" s="151">
        <f>'Costi operativi'!R24</f>
        <v>47656.403782585614</v>
      </c>
      <c r="S9" s="151">
        <f>'Costi operativi'!S24</f>
        <v>46883.783829081469</v>
      </c>
      <c r="T9" s="151">
        <f>'Costi operativi'!T24</f>
        <v>47163.568750951425</v>
      </c>
      <c r="U9" s="151">
        <f>'Costi operativi'!U24</f>
        <v>48495.77712257464</v>
      </c>
      <c r="V9" s="151">
        <f>'Costi operativi'!V24</f>
        <v>47730.42766697138</v>
      </c>
      <c r="W9" s="151">
        <f>'Costi operativi'!W24</f>
        <v>48017.539256981123</v>
      </c>
      <c r="X9" s="151">
        <f>'Costi operativi'!X24</f>
        <v>49357.13091645018</v>
      </c>
      <c r="Y9" s="151">
        <f>'Costi operativi'!Y24</f>
        <v>48599.221821428619</v>
      </c>
      <c r="Z9" s="151">
        <f>'Costi operativi'!Z24</f>
        <v>48893.831301376827</v>
      </c>
      <c r="AA9" s="151">
        <f>'Costi operativi'!AA24</f>
        <v>50240.978840381562</v>
      </c>
      <c r="AB9" s="151">
        <f>'Costi operativi'!AB24</f>
        <v>49490.684078381761</v>
      </c>
      <c r="AC9" s="151">
        <f>'Costi operativi'!AC24</f>
        <v>49792.966812404098</v>
      </c>
      <c r="AD9" s="151">
        <f>'Costi operativi'!AD24</f>
        <v>51147.846997808309</v>
      </c>
      <c r="AE9" s="151">
        <f>'Costi operativi'!AE24</f>
        <v>50405.344749542528</v>
      </c>
      <c r="AF9" s="151">
        <f>'Costi operativi'!AF24</f>
        <v>50715.48034340849</v>
      </c>
      <c r="AG9" s="151">
        <f>'Costi operativi'!AG24</f>
        <v>52078.274217336875</v>
      </c>
      <c r="AH9" s="151">
        <f>'Costi operativi'!AH24</f>
        <v>51343.74697267283</v>
      </c>
      <c r="AI9" s="151">
        <f>'Costi operativi'!AI24</f>
        <v>51661.919375471647</v>
      </c>
      <c r="AJ9" s="151">
        <f>'Costi operativi'!AJ24</f>
        <v>53032.812357804716</v>
      </c>
      <c r="AK9" s="151">
        <f>'Costi operativi'!AK24</f>
        <v>52306.447019076069</v>
      </c>
      <c r="AL9" s="151">
        <f>'Costi operativi'!AL24</f>
        <v>52632.844627349092</v>
      </c>
      <c r="AM9" s="151">
        <f>'Costi operativi'!AM24</f>
        <v>62493.073320610856</v>
      </c>
      <c r="AN9" s="151">
        <f>'Costi operativi'!AN24</f>
        <v>61829.113985841097</v>
      </c>
      <c r="AO9" s="151">
        <f>'Costi operativi'!AO24</f>
        <v>62218.326924269364</v>
      </c>
      <c r="AP9" s="151">
        <f>'Costi operativi'!AP24</f>
        <v>63660.7362876755</v>
      </c>
      <c r="AQ9" s="151">
        <f>'Costi operativi'!AQ24</f>
        <v>63006.366417286546</v>
      </c>
      <c r="AR9" s="151">
        <f>'Costi operativi'!AR24</f>
        <v>63405.241845257442</v>
      </c>
      <c r="AS9" s="151">
        <f>'Costi operativi'!AS24</f>
        <v>64857.387296163266</v>
      </c>
      <c r="AT9" s="151">
        <f>'Costi operativi'!AT24</f>
        <v>64212.827688503341</v>
      </c>
      <c r="AU9" s="151">
        <f>'Costi operativi'!AU24</f>
        <v>64621.588136217106</v>
      </c>
      <c r="AV9" s="151">
        <f>'Costi operativi'!AV24</f>
        <v>66083.693950211891</v>
      </c>
      <c r="AW9" s="151">
        <f>'Costi operativi'!AW24</f>
        <v>65449.170639902695</v>
      </c>
      <c r="AX9" s="151">
        <f>'Costi operativi'!AX24</f>
        <v>65868.043914764159</v>
      </c>
      <c r="AY9" s="151">
        <f>'Costi operativi'!AY24</f>
        <v>67340.339685894578</v>
      </c>
      <c r="AZ9" s="151">
        <f>'Costi operativi'!AZ24</f>
        <v>66716.084067592354</v>
      </c>
      <c r="BA9" s="151">
        <f>'Costi operativi'!BA24</f>
        <v>67145.303378944809</v>
      </c>
      <c r="BB9" s="151">
        <f>'Costi operativi'!BB24</f>
        <v>68628.024145429416</v>
      </c>
      <c r="BC9" s="151">
        <f>'Costi operativi'!BC24</f>
        <v>68014.273100527731</v>
      </c>
      <c r="BD9" s="151">
        <f>'Costi operativi'!BD24</f>
        <v>68454.077187351868</v>
      </c>
      <c r="BE9" s="151">
        <f>'Costi operativi'!BE24</f>
        <v>69947.463560283999</v>
      </c>
      <c r="BF9" s="151">
        <f>'Costi operativi'!BF24</f>
        <v>69344.459586628451</v>
      </c>
      <c r="BG9" s="151">
        <f>'Costi operativi'!BG24</f>
        <v>69795.092848276996</v>
      </c>
      <c r="BH9" s="151">
        <f>'Costi operativi'!BH24</f>
        <v>71299.391143387198</v>
      </c>
      <c r="BI9" s="151">
        <f>'Costi operativi'!BI24</f>
        <v>70707.382488073883</v>
      </c>
      <c r="BJ9" s="151">
        <f>'Costi operativi'!BJ24</f>
        <v>71169.095118113997</v>
      </c>
      <c r="BK9" s="151">
        <f>'Costi operativi'!BK24</f>
        <v>72684.557490664869</v>
      </c>
      <c r="BL9" s="151">
        <f>'Costi operativi'!BL24</f>
        <v>72103.798285995872</v>
      </c>
      <c r="BM9" s="151">
        <f>'Costi operativi'!BM24</f>
        <v>72576.846409233796</v>
      </c>
      <c r="BN9" s="151">
        <f>'Costi operativi'!BN24</f>
        <v>74103.730992121986</v>
      </c>
      <c r="BO9" s="151">
        <f>'Costi operativi'!BO24</f>
        <v>73534.481394793227</v>
      </c>
      <c r="BP9" s="151">
        <f>'Costi operativi'!BP24</f>
        <v>74019.127207556521</v>
      </c>
      <c r="BQ9" s="151">
        <f>'Costi operativi'!BQ24</f>
        <v>75557.698252698145</v>
      </c>
      <c r="BR9" s="151">
        <f>'Costi operativi'!BR24</f>
        <v>75000.224586296594</v>
      </c>
      <c r="BS9" s="151">
        <f>'Costi operativi'!BS24</f>
        <v>75496.736500051993</v>
      </c>
      <c r="BT9" s="151">
        <f>'Costi operativi'!BT24</f>
        <v>77047.264523129794</v>
      </c>
      <c r="BU9" s="151">
        <f>'Costi operativi'!BU24</f>
        <v>76501.839424018981</v>
      </c>
      <c r="BV9" s="151">
        <f>'Costi operativi'!BV24</f>
        <v>77010.492212405021</v>
      </c>
      <c r="BW9" s="151">
        <f>'Costi operativi'!BW24</f>
        <v>78125.291845175481</v>
      </c>
      <c r="BX9" s="151">
        <f>'Costi operativi'!BX24</f>
        <v>77140.660001713812</v>
      </c>
      <c r="BY9" s="151">
        <f>'Costi operativi'!BY24</f>
        <v>77206.599942138899</v>
      </c>
      <c r="BZ9" s="151">
        <f>'Costi operativi'!BZ24</f>
        <v>78323.114948266229</v>
      </c>
      <c r="CA9" s="151">
        <f>'Costi operativi'!CA24</f>
        <v>77340.208323744155</v>
      </c>
      <c r="CB9" s="151">
        <f>'Costi operativi'!CB24</f>
        <v>77407.883394191289</v>
      </c>
      <c r="CC9" s="151">
        <f>'Costi operativi'!CC24</f>
        <v>78526.143507334666</v>
      </c>
      <c r="CD9" s="151">
        <f>'Costi operativi'!CD24</f>
        <v>77544.992033148781</v>
      </c>
      <c r="CE9" s="151">
        <f>'Costi operativi'!CE24</f>
        <v>77614.432363995526</v>
      </c>
      <c r="CF9" s="151">
        <f>'Costi operativi'!CF24</f>
        <v>78734.467914765133</v>
      </c>
      <c r="CG9" s="151">
        <f>'Costi operativi'!CG24</f>
        <v>77755.102123017801</v>
      </c>
      <c r="CH9" s="151">
        <f>'Costi operativi'!CH24</f>
        <v>77826.338449126517</v>
      </c>
      <c r="CI9" s="151">
        <f>'Costi operativi'!CI24</f>
        <v>78948.180376420467</v>
      </c>
      <c r="CJ9" s="151">
        <f>'Costi operativi'!CJ24</f>
        <v>77970.631411329712</v>
      </c>
      <c r="CK9" s="151">
        <f>'Costi operativi'!CK24</f>
        <v>78043.695083530503</v>
      </c>
      <c r="CL9" s="151">
        <f>'Costi operativi'!CL24</f>
        <v>79167.374946091673</v>
      </c>
      <c r="CM9" s="151">
        <f>'Costi operativi'!CM24</f>
        <v>78191.67457562199</v>
      </c>
      <c r="CN9" s="151">
        <f>'Costi operativi'!CN24</f>
        <v>78266.597572418366</v>
      </c>
      <c r="CO9" s="151">
        <f>'Costi operativi'!CO24</f>
        <v>79392.147560615078</v>
      </c>
      <c r="CP9" s="151">
        <f>'Costi operativi'!CP24</f>
        <v>78418.328188333864</v>
      </c>
      <c r="CQ9" s="151">
        <f>'Costi operativi'!CQ24</f>
        <v>78495.143127835181</v>
      </c>
      <c r="CR9" s="151">
        <f>'Costi operativi'!CR24</f>
        <v>79622.596075670182</v>
      </c>
      <c r="CS9" s="151">
        <f>'Costi operativi'!CS24</f>
        <v>78650.690752833776</v>
      </c>
      <c r="CT9" s="151">
        <f>'Costi operativi'!CT24</f>
        <v>78729.430904918845</v>
      </c>
      <c r="CU9" s="151">
        <f>'Costi operativi'!CU24</f>
        <v>79858.820302271037</v>
      </c>
      <c r="CV9" s="151">
        <f>'Costi operativi'!CV24</f>
        <v>78888.862740145021</v>
      </c>
      <c r="CW9" s="151">
        <f>'Costi operativi'!CW24</f>
        <v>78969.562038861375</v>
      </c>
      <c r="CX9" s="151">
        <f>'Costi operativi'!CX24</f>
        <v>80100.922043964732</v>
      </c>
      <c r="CY9" s="151">
        <f>'Costi operativi'!CY24</f>
        <v>79132.946626382734</v>
      </c>
      <c r="CZ9" s="151">
        <f>'Costi operativi'!CZ24</f>
        <v>79215.639682586232</v>
      </c>
      <c r="DA9" s="151">
        <f>'Costi operativi'!DA24</f>
        <v>80349.005134750274</v>
      </c>
      <c r="DB9" s="151">
        <f>'Costi operativi'!DB24</f>
        <v>79383.046930916331</v>
      </c>
      <c r="DC9" s="151">
        <f>'Costi operativi'!DC24</f>
        <v>79467.769045155364</v>
      </c>
      <c r="DD9" s="151">
        <f>'Costi operativi'!DD24</f>
        <v>80603.17547773222</v>
      </c>
      <c r="DE9" s="151">
        <f>'Costi operativi'!DE24</f>
        <v>79639.270255270705</v>
      </c>
      <c r="DF9" s="151">
        <f>'Costi operativi'!DF24</f>
        <v>79726.057430920089</v>
      </c>
      <c r="DG9" s="151">
        <f>'Costi operativi'!DG24</f>
        <v>80863.541084522454</v>
      </c>
      <c r="DH9" s="151">
        <f>'Costi operativi'!DH24</f>
        <v>79901.725322781102</v>
      </c>
      <c r="DI9" s="151">
        <f>'Costi operativi'!DI24</f>
        <v>79990.614279430214</v>
      </c>
      <c r="DJ9" s="151">
        <f>'Costi operativi'!DJ24</f>
        <v>81130.212115405448</v>
      </c>
      <c r="DK9" s="151">
        <f>'Costi operativi'!DK24</f>
        <v>80170.523019015673</v>
      </c>
      <c r="DL9" s="151">
        <f>'Costi operativi'!DL24</f>
        <v>80261.551206115837</v>
      </c>
      <c r="DM9" s="151">
        <f>'Costi operativi'!DM24</f>
        <v>81403.300920280846</v>
      </c>
      <c r="DN9" s="151">
        <f>'Costi operativi'!DN24</f>
        <v>80445.77643298074</v>
      </c>
      <c r="DO9" s="151">
        <f>'Costi operativi'!DO24</f>
        <v>80538.982043756754</v>
      </c>
      <c r="DP9" s="151">
        <f>'Costi operativi'!DP24</f>
        <v>81682.92208039877</v>
      </c>
      <c r="DQ9" s="151">
        <f>'Costi operativi'!DQ24</f>
        <v>80727.60089912363</v>
      </c>
      <c r="DR9" s="151">
        <f>'Costi operativi'!DR24</f>
        <v>80823.022884754799</v>
      </c>
    </row>
    <row r="10" spans="1:122" s="151" customFormat="1" x14ac:dyDescent="0.3">
      <c r="A10" s="1" t="s">
        <v>154</v>
      </c>
      <c r="C10" s="151">
        <f>'Costi operativi'!C35</f>
        <v>1329.9666666666667</v>
      </c>
      <c r="D10" s="151">
        <f>'Costi operativi'!D35</f>
        <v>1329.9666666666667</v>
      </c>
      <c r="E10" s="151">
        <f>'Costi operativi'!E35</f>
        <v>1329.9666666666667</v>
      </c>
      <c r="F10" s="151">
        <f>'Costi operativi'!F35</f>
        <v>1329.9666666666667</v>
      </c>
      <c r="G10" s="151">
        <f>'Costi operativi'!G35</f>
        <v>1329.9666666666667</v>
      </c>
      <c r="H10" s="151">
        <f>'Costi operativi'!H35</f>
        <v>1329.9666666666667</v>
      </c>
      <c r="I10" s="151">
        <f>'Costi operativi'!I35</f>
        <v>2329.9666666666667</v>
      </c>
      <c r="J10" s="151">
        <f>'Costi operativi'!J35</f>
        <v>1329.9666666666667</v>
      </c>
      <c r="K10" s="151">
        <f>'Costi operativi'!K35</f>
        <v>11329.966666666667</v>
      </c>
      <c r="L10" s="151">
        <f>'Costi operativi'!L35</f>
        <v>1329.9666666666667</v>
      </c>
      <c r="M10" s="151">
        <f>'Costi operativi'!M35</f>
        <v>1329.9666666666667</v>
      </c>
      <c r="N10" s="151">
        <f>'Costi operativi'!N35</f>
        <v>10329.966666666667</v>
      </c>
      <c r="O10" s="151">
        <f>'Costi operativi'!O35</f>
        <v>3246.6333333333332</v>
      </c>
      <c r="P10" s="151">
        <f>'Costi operativi'!P35</f>
        <v>3246.6333333333332</v>
      </c>
      <c r="Q10" s="151">
        <f>'Costi operativi'!Q35</f>
        <v>3246.6333333333332</v>
      </c>
      <c r="R10" s="151">
        <f>'Costi operativi'!R35</f>
        <v>3246.6333333333332</v>
      </c>
      <c r="S10" s="151">
        <f>'Costi operativi'!S35</f>
        <v>3246.6333333333332</v>
      </c>
      <c r="T10" s="151">
        <f>'Costi operativi'!T35</f>
        <v>3246.6333333333332</v>
      </c>
      <c r="U10" s="151">
        <f>'Costi operativi'!U35</f>
        <v>4246.6333333333332</v>
      </c>
      <c r="V10" s="151">
        <f>'Costi operativi'!V35</f>
        <v>3246.6333333333332</v>
      </c>
      <c r="W10" s="151">
        <f>'Costi operativi'!W35</f>
        <v>3246.6333333333332</v>
      </c>
      <c r="X10" s="151">
        <f>'Costi operativi'!X35</f>
        <v>3246.6333333333332</v>
      </c>
      <c r="Y10" s="151">
        <f>'Costi operativi'!Y35</f>
        <v>3246.6333333333332</v>
      </c>
      <c r="Z10" s="151">
        <f>'Costi operativi'!Z35</f>
        <v>12246.633333333333</v>
      </c>
      <c r="AA10" s="151">
        <f>'Costi operativi'!AA35</f>
        <v>3496.6233333333334</v>
      </c>
      <c r="AB10" s="151">
        <f>'Costi operativi'!AB35</f>
        <v>3496.6233333333334</v>
      </c>
      <c r="AC10" s="151">
        <f>'Costi operativi'!AC35</f>
        <v>3496.6233333333334</v>
      </c>
      <c r="AD10" s="151">
        <f>'Costi operativi'!AD35</f>
        <v>3496.6233333333334</v>
      </c>
      <c r="AE10" s="151">
        <f>'Costi operativi'!AE35</f>
        <v>3496.6233333333334</v>
      </c>
      <c r="AF10" s="151">
        <f>'Costi operativi'!AF35</f>
        <v>3496.6233333333334</v>
      </c>
      <c r="AG10" s="151">
        <f>'Costi operativi'!AG35</f>
        <v>4496.623333333333</v>
      </c>
      <c r="AH10" s="151">
        <f>'Costi operativi'!AH35</f>
        <v>3496.6233333333334</v>
      </c>
      <c r="AI10" s="151">
        <f>'Costi operativi'!AI35</f>
        <v>3496.6233333333334</v>
      </c>
      <c r="AJ10" s="151">
        <f>'Costi operativi'!AJ35</f>
        <v>3496.6233333333334</v>
      </c>
      <c r="AK10" s="151">
        <f>'Costi operativi'!AK35</f>
        <v>3496.6233333333334</v>
      </c>
      <c r="AL10" s="151">
        <f>'Costi operativi'!AL35</f>
        <v>12496.623333333333</v>
      </c>
      <c r="AM10" s="151">
        <f>'Costi operativi'!AM35</f>
        <v>8496.623333333333</v>
      </c>
      <c r="AN10" s="151">
        <f>'Costi operativi'!AN35</f>
        <v>3496.6233333333334</v>
      </c>
      <c r="AO10" s="151">
        <f>'Costi operativi'!AO35</f>
        <v>3496.6233333333334</v>
      </c>
      <c r="AP10" s="151">
        <f>'Costi operativi'!AP35</f>
        <v>3496.6233333333334</v>
      </c>
      <c r="AQ10" s="151">
        <f>'Costi operativi'!AQ35</f>
        <v>3496.6233333333334</v>
      </c>
      <c r="AR10" s="151">
        <f>'Costi operativi'!AR35</f>
        <v>3496.6233333333334</v>
      </c>
      <c r="AS10" s="151">
        <f>'Costi operativi'!AS35</f>
        <v>4496.623333333333</v>
      </c>
      <c r="AT10" s="151">
        <f>'Costi operativi'!AT35</f>
        <v>3496.6233333333334</v>
      </c>
      <c r="AU10" s="151">
        <f>'Costi operativi'!AU35</f>
        <v>3496.6233333333334</v>
      </c>
      <c r="AV10" s="151">
        <f>'Costi operativi'!AV35</f>
        <v>3496.6233333333334</v>
      </c>
      <c r="AW10" s="151">
        <f>'Costi operativi'!AW35</f>
        <v>3496.6233333333334</v>
      </c>
      <c r="AX10" s="151">
        <f>'Costi operativi'!AX35</f>
        <v>12496.623333333333</v>
      </c>
      <c r="AY10" s="151">
        <f>'Costi operativi'!AY35</f>
        <v>8496.623333333333</v>
      </c>
      <c r="AZ10" s="151">
        <f>'Costi operativi'!AZ35</f>
        <v>3496.6233333333334</v>
      </c>
      <c r="BA10" s="151">
        <f>'Costi operativi'!BA35</f>
        <v>3496.6233333333334</v>
      </c>
      <c r="BB10" s="151">
        <f>'Costi operativi'!BB35</f>
        <v>3496.6233333333334</v>
      </c>
      <c r="BC10" s="151">
        <f>'Costi operativi'!BC35</f>
        <v>3496.6233333333334</v>
      </c>
      <c r="BD10" s="151">
        <f>'Costi operativi'!BD35</f>
        <v>3496.6233333333334</v>
      </c>
      <c r="BE10" s="151">
        <f>'Costi operativi'!BE35</f>
        <v>4496.623333333333</v>
      </c>
      <c r="BF10" s="151">
        <f>'Costi operativi'!BF35</f>
        <v>3496.6233333333334</v>
      </c>
      <c r="BG10" s="151">
        <f>'Costi operativi'!BG35</f>
        <v>3496.6233333333334</v>
      </c>
      <c r="BH10" s="151">
        <f>'Costi operativi'!BH35</f>
        <v>3496.6233333333334</v>
      </c>
      <c r="BI10" s="151">
        <f>'Costi operativi'!BI35</f>
        <v>3496.6233333333334</v>
      </c>
      <c r="BJ10" s="151">
        <f>'Costi operativi'!BJ35</f>
        <v>12496.623333333333</v>
      </c>
      <c r="BK10" s="151">
        <f>'Costi operativi'!BK35</f>
        <v>3496.6233333333334</v>
      </c>
      <c r="BL10" s="151">
        <f>'Costi operativi'!BL35</f>
        <v>3496.6233333333334</v>
      </c>
      <c r="BM10" s="151">
        <f>'Costi operativi'!BM35</f>
        <v>3496.6233333333334</v>
      </c>
      <c r="BN10" s="151">
        <f>'Costi operativi'!BN35</f>
        <v>3496.6233333333334</v>
      </c>
      <c r="BO10" s="151">
        <f>'Costi operativi'!BO35</f>
        <v>3496.6233333333334</v>
      </c>
      <c r="BP10" s="151">
        <f>'Costi operativi'!BP35</f>
        <v>3496.6233333333334</v>
      </c>
      <c r="BQ10" s="151">
        <f>'Costi operativi'!BQ35</f>
        <v>4496.623333333333</v>
      </c>
      <c r="BR10" s="151">
        <f>'Costi operativi'!BR35</f>
        <v>3496.6233333333334</v>
      </c>
      <c r="BS10" s="151">
        <f>'Costi operativi'!BS35</f>
        <v>3496.6233333333334</v>
      </c>
      <c r="BT10" s="151">
        <f>'Costi operativi'!BT35</f>
        <v>3496.6233333333334</v>
      </c>
      <c r="BU10" s="151">
        <f>'Costi operativi'!BU35</f>
        <v>3496.6233333333334</v>
      </c>
      <c r="BV10" s="151">
        <f>'Costi operativi'!BV35</f>
        <v>12496.623333333333</v>
      </c>
      <c r="BW10" s="151">
        <f>'Costi operativi'!BW35</f>
        <v>3496.6233333333334</v>
      </c>
      <c r="BX10" s="151">
        <f>'Costi operativi'!BX35</f>
        <v>3496.6233333333334</v>
      </c>
      <c r="BY10" s="151">
        <f>'Costi operativi'!BY35</f>
        <v>3496.6233333333334</v>
      </c>
      <c r="BZ10" s="151">
        <f>'Costi operativi'!BZ35</f>
        <v>3496.6233333333334</v>
      </c>
      <c r="CA10" s="151">
        <f>'Costi operativi'!CA35</f>
        <v>3496.6233333333334</v>
      </c>
      <c r="CB10" s="151">
        <f>'Costi operativi'!CB35</f>
        <v>3496.6233333333334</v>
      </c>
      <c r="CC10" s="151">
        <f>'Costi operativi'!CC35</f>
        <v>4496.623333333333</v>
      </c>
      <c r="CD10" s="151">
        <f>'Costi operativi'!CD35</f>
        <v>3496.6233333333334</v>
      </c>
      <c r="CE10" s="151">
        <f>'Costi operativi'!CE35</f>
        <v>3496.6233333333334</v>
      </c>
      <c r="CF10" s="151">
        <f>'Costi operativi'!CF35</f>
        <v>3496.6233333333334</v>
      </c>
      <c r="CG10" s="151">
        <f>'Costi operativi'!CG35</f>
        <v>3496.6233333333334</v>
      </c>
      <c r="CH10" s="151">
        <f>'Costi operativi'!CH35</f>
        <v>12496.623333333333</v>
      </c>
      <c r="CI10" s="151">
        <f>'Costi operativi'!CI35</f>
        <v>3496.6233333333334</v>
      </c>
      <c r="CJ10" s="151">
        <f>'Costi operativi'!CJ35</f>
        <v>3496.6233333333334</v>
      </c>
      <c r="CK10" s="151">
        <f>'Costi operativi'!CK35</f>
        <v>3496.6233333333334</v>
      </c>
      <c r="CL10" s="151">
        <f>'Costi operativi'!CL35</f>
        <v>3496.6233333333334</v>
      </c>
      <c r="CM10" s="151">
        <f>'Costi operativi'!CM35</f>
        <v>3496.6233333333334</v>
      </c>
      <c r="CN10" s="151">
        <f>'Costi operativi'!CN35</f>
        <v>3496.6233333333334</v>
      </c>
      <c r="CO10" s="151">
        <f>'Costi operativi'!CO35</f>
        <v>4496.623333333333</v>
      </c>
      <c r="CP10" s="151">
        <f>'Costi operativi'!CP35</f>
        <v>3496.6233333333334</v>
      </c>
      <c r="CQ10" s="151">
        <f>'Costi operativi'!CQ35</f>
        <v>3496.6233333333334</v>
      </c>
      <c r="CR10" s="151">
        <f>'Costi operativi'!CR35</f>
        <v>3496.6233333333334</v>
      </c>
      <c r="CS10" s="151">
        <f>'Costi operativi'!CS35</f>
        <v>3496.6233333333334</v>
      </c>
      <c r="CT10" s="151">
        <f>'Costi operativi'!CT35</f>
        <v>12496.623333333333</v>
      </c>
      <c r="CU10" s="151">
        <f>'Costi operativi'!CU35</f>
        <v>3496.6233333333334</v>
      </c>
      <c r="CV10" s="151">
        <f>'Costi operativi'!CV35</f>
        <v>3496.6233333333334</v>
      </c>
      <c r="CW10" s="151">
        <f>'Costi operativi'!CW35</f>
        <v>3496.6233333333334</v>
      </c>
      <c r="CX10" s="151">
        <f>'Costi operativi'!CX35</f>
        <v>3496.6233333333334</v>
      </c>
      <c r="CY10" s="151">
        <f>'Costi operativi'!CY35</f>
        <v>3496.6233333333334</v>
      </c>
      <c r="CZ10" s="151">
        <f>'Costi operativi'!CZ35</f>
        <v>3496.6233333333334</v>
      </c>
      <c r="DA10" s="151">
        <f>'Costi operativi'!DA35</f>
        <v>4496.623333333333</v>
      </c>
      <c r="DB10" s="151">
        <f>'Costi operativi'!DB35</f>
        <v>3496.6233333333334</v>
      </c>
      <c r="DC10" s="151">
        <f>'Costi operativi'!DC35</f>
        <v>3496.6233333333334</v>
      </c>
      <c r="DD10" s="151">
        <f>'Costi operativi'!DD35</f>
        <v>3496.6233333333334</v>
      </c>
      <c r="DE10" s="151">
        <f>'Costi operativi'!DE35</f>
        <v>3496.6233333333334</v>
      </c>
      <c r="DF10" s="151">
        <f>'Costi operativi'!DF35</f>
        <v>12496.623333333333</v>
      </c>
      <c r="DG10" s="151">
        <f>'Costi operativi'!DG35</f>
        <v>3496.6233333333334</v>
      </c>
      <c r="DH10" s="151">
        <f>'Costi operativi'!DH35</f>
        <v>3496.6233333333334</v>
      </c>
      <c r="DI10" s="151">
        <f>'Costi operativi'!DI35</f>
        <v>3496.6233333333334</v>
      </c>
      <c r="DJ10" s="151">
        <f>'Costi operativi'!DJ35</f>
        <v>3496.6233333333334</v>
      </c>
      <c r="DK10" s="151">
        <f>'Costi operativi'!DK35</f>
        <v>3496.6233333333334</v>
      </c>
      <c r="DL10" s="151">
        <f>'Costi operativi'!DL35</f>
        <v>3496.6233333333334</v>
      </c>
      <c r="DM10" s="151">
        <f>'Costi operativi'!DM35</f>
        <v>4496.623333333333</v>
      </c>
      <c r="DN10" s="151">
        <f>'Costi operativi'!DN35</f>
        <v>3496.6233333333334</v>
      </c>
      <c r="DO10" s="151">
        <f>'Costi operativi'!DO35</f>
        <v>3496.6233333333334</v>
      </c>
      <c r="DP10" s="151">
        <f>'Costi operativi'!DP35</f>
        <v>3496.6233333333334</v>
      </c>
      <c r="DQ10" s="151">
        <f>'Costi operativi'!DQ35</f>
        <v>3496.6233333333334</v>
      </c>
      <c r="DR10" s="151">
        <f>'Costi operativi'!DR35</f>
        <v>12496.623333333333</v>
      </c>
    </row>
    <row r="11" spans="1:122" s="150" customFormat="1" x14ac:dyDescent="0.3">
      <c r="A11" s="1" t="s">
        <v>155</v>
      </c>
      <c r="B11" s="152"/>
      <c r="C11" s="151">
        <f>'Piano del personale'!C39</f>
        <v>8463</v>
      </c>
      <c r="D11" s="151">
        <f>'Piano del personale'!D39</f>
        <v>9674</v>
      </c>
      <c r="E11" s="151">
        <f>'Piano del personale'!E39</f>
        <v>10831</v>
      </c>
      <c r="F11" s="151">
        <f>'Piano del personale'!F39</f>
        <v>13470</v>
      </c>
      <c r="G11" s="151">
        <f>'Piano del personale'!G39</f>
        <v>16671</v>
      </c>
      <c r="H11" s="151">
        <f>'Piano del personale'!H39</f>
        <v>17511</v>
      </c>
      <c r="I11" s="151">
        <f>'Piano del personale'!I39</f>
        <v>17371</v>
      </c>
      <c r="J11" s="151">
        <f>'Piano del personale'!J39</f>
        <v>17371</v>
      </c>
      <c r="K11" s="151">
        <f>'Piano del personale'!K39</f>
        <v>17371</v>
      </c>
      <c r="L11" s="151">
        <f>'Piano del personale'!L39</f>
        <v>19939.738973456791</v>
      </c>
      <c r="M11" s="151">
        <f>'Piano del personale'!M39</f>
        <v>19939.738973456791</v>
      </c>
      <c r="N11" s="151">
        <f>'Piano del personale'!N39</f>
        <v>19939.738973456791</v>
      </c>
      <c r="O11" s="151">
        <f>'Piano del personale'!O39</f>
        <v>23013.206554530861</v>
      </c>
      <c r="P11" s="151">
        <f>'Piano del personale'!P39</f>
        <v>23013.206554530861</v>
      </c>
      <c r="Q11" s="151">
        <f>'Piano del personale'!Q39</f>
        <v>23013.206554530861</v>
      </c>
      <c r="R11" s="151">
        <f>'Piano del personale'!R39</f>
        <v>23013.206554530861</v>
      </c>
      <c r="S11" s="151">
        <f>'Piano del personale'!S39</f>
        <v>23013.206554530861</v>
      </c>
      <c r="T11" s="151">
        <f>'Piano del personale'!T39</f>
        <v>23013.206554530861</v>
      </c>
      <c r="U11" s="151">
        <f>'Piano del personale'!U39</f>
        <v>23013.206554530861</v>
      </c>
      <c r="V11" s="151">
        <f>'Piano del personale'!V39</f>
        <v>23013.206554530861</v>
      </c>
      <c r="W11" s="151">
        <f>'Piano del personale'!W39</f>
        <v>28260.427969345677</v>
      </c>
      <c r="X11" s="151">
        <f>'Piano del personale'!X39</f>
        <v>28260.427969345677</v>
      </c>
      <c r="Y11" s="151">
        <f>'Piano del personale'!Y39</f>
        <v>28260.427969345677</v>
      </c>
      <c r="Z11" s="151">
        <f>'Piano del personale'!Z39</f>
        <v>28260.427969345677</v>
      </c>
      <c r="AA11" s="151">
        <f>'Piano del personale'!AA39</f>
        <v>30829.166942802469</v>
      </c>
      <c r="AB11" s="151">
        <f>'Piano del personale'!AB39</f>
        <v>30829.166942802469</v>
      </c>
      <c r="AC11" s="151">
        <f>'Piano del personale'!AC39</f>
        <v>30829.166942802469</v>
      </c>
      <c r="AD11" s="151">
        <f>'Piano del personale'!AD39</f>
        <v>30829.166942802469</v>
      </c>
      <c r="AE11" s="151">
        <f>'Piano del personale'!AE39</f>
        <v>30829.166942802469</v>
      </c>
      <c r="AF11" s="151">
        <f>'Piano del personale'!AF39</f>
        <v>30829.166942802469</v>
      </c>
      <c r="AG11" s="151">
        <f>'Piano del personale'!AG39</f>
        <v>30829.166942802469</v>
      </c>
      <c r="AH11" s="151">
        <f>'Piano del personale'!AH39</f>
        <v>30829.166942802469</v>
      </c>
      <c r="AI11" s="151">
        <f>'Piano del personale'!AI39</f>
        <v>30829.166942802469</v>
      </c>
      <c r="AJ11" s="151">
        <f>'Piano del personale'!AJ39</f>
        <v>30829.166942802469</v>
      </c>
      <c r="AK11" s="151">
        <f>'Piano del personale'!AK39</f>
        <v>30829.166942802469</v>
      </c>
      <c r="AL11" s="151">
        <f>'Piano del personale'!AL39</f>
        <v>30829.166942802469</v>
      </c>
      <c r="AM11" s="151">
        <f>'Piano del personale'!AM39</f>
        <v>30893.681448975305</v>
      </c>
      <c r="AN11" s="151">
        <f>'Piano del personale'!AN39</f>
        <v>30893.681448975305</v>
      </c>
      <c r="AO11" s="151">
        <f>'Piano del personale'!AO39</f>
        <v>30893.681448975305</v>
      </c>
      <c r="AP11" s="151">
        <f>'Piano del personale'!AP39</f>
        <v>30893.681448975305</v>
      </c>
      <c r="AQ11" s="151">
        <f>'Piano del personale'!AQ39</f>
        <v>30893.681448975305</v>
      </c>
      <c r="AR11" s="151">
        <f>'Piano del personale'!AR39</f>
        <v>30893.681448975305</v>
      </c>
      <c r="AS11" s="151">
        <f>'Piano del personale'!AS39</f>
        <v>30893.681448975305</v>
      </c>
      <c r="AT11" s="151">
        <f>'Piano del personale'!AT39</f>
        <v>30893.681448975305</v>
      </c>
      <c r="AU11" s="151">
        <f>'Piano del personale'!AU39</f>
        <v>30893.681448975305</v>
      </c>
      <c r="AV11" s="151">
        <f>'Piano del personale'!AV39</f>
        <v>30893.681448975305</v>
      </c>
      <c r="AW11" s="151">
        <f>'Piano del personale'!AW39</f>
        <v>30893.681448975305</v>
      </c>
      <c r="AX11" s="151">
        <f>'Piano del personale'!AX39</f>
        <v>30893.681448975305</v>
      </c>
      <c r="AY11" s="151">
        <f>'Piano del personale'!AY39</f>
        <v>31824.865955148147</v>
      </c>
      <c r="AZ11" s="151">
        <f>'Piano del personale'!AZ39</f>
        <v>31824.865955148147</v>
      </c>
      <c r="BA11" s="151">
        <f>'Piano del personale'!BA39</f>
        <v>31824.865955148147</v>
      </c>
      <c r="BB11" s="151">
        <f>'Piano del personale'!BB39</f>
        <v>31824.865955148147</v>
      </c>
      <c r="BC11" s="151">
        <f>'Piano del personale'!BC39</f>
        <v>31824.865955148147</v>
      </c>
      <c r="BD11" s="151">
        <f>'Piano del personale'!BD39</f>
        <v>31824.865955148147</v>
      </c>
      <c r="BE11" s="151">
        <f>'Piano del personale'!BE39</f>
        <v>31824.865955148147</v>
      </c>
      <c r="BF11" s="151">
        <f>'Piano del personale'!BF39</f>
        <v>31824.865955148147</v>
      </c>
      <c r="BG11" s="151">
        <f>'Piano del personale'!BG39</f>
        <v>31824.865955148147</v>
      </c>
      <c r="BH11" s="151">
        <f>'Piano del personale'!BH39</f>
        <v>31824.865955148147</v>
      </c>
      <c r="BI11" s="151">
        <f>'Piano del personale'!BI39</f>
        <v>31824.865955148147</v>
      </c>
      <c r="BJ11" s="151">
        <f>'Piano del personale'!BJ39</f>
        <v>31824.865955148147</v>
      </c>
      <c r="BK11" s="151">
        <f>'Piano del personale'!BK39</f>
        <v>31824.865955148147</v>
      </c>
      <c r="BL11" s="151">
        <f>'Piano del personale'!BL39</f>
        <v>31824.865955148147</v>
      </c>
      <c r="BM11" s="151">
        <f>'Piano del personale'!BM39</f>
        <v>31824.865955148147</v>
      </c>
      <c r="BN11" s="151">
        <f>'Piano del personale'!BN39</f>
        <v>31824.865955148147</v>
      </c>
      <c r="BO11" s="151">
        <f>'Piano del personale'!BO39</f>
        <v>31824.865955148147</v>
      </c>
      <c r="BP11" s="151">
        <f>'Piano del personale'!BP39</f>
        <v>31824.865955148147</v>
      </c>
      <c r="BQ11" s="151">
        <f>'Piano del personale'!BQ39</f>
        <v>31824.865955148147</v>
      </c>
      <c r="BR11" s="151">
        <f>'Piano del personale'!BR39</f>
        <v>31824.865955148147</v>
      </c>
      <c r="BS11" s="151">
        <f>'Piano del personale'!BS39</f>
        <v>31824.865955148147</v>
      </c>
      <c r="BT11" s="151">
        <f>'Piano del personale'!BT39</f>
        <v>31824.865955148147</v>
      </c>
      <c r="BU11" s="151">
        <f>'Piano del personale'!BU39</f>
        <v>31824.865955148147</v>
      </c>
      <c r="BV11" s="151">
        <f>'Piano del personale'!BV39</f>
        <v>31824.865955148147</v>
      </c>
      <c r="BW11" s="151">
        <f>'Piano del personale'!BW39</f>
        <v>31824.865955148147</v>
      </c>
      <c r="BX11" s="151">
        <f>'Piano del personale'!BX39</f>
        <v>31824.865955148147</v>
      </c>
      <c r="BY11" s="151">
        <f>'Piano del personale'!BY39</f>
        <v>31824.865955148147</v>
      </c>
      <c r="BZ11" s="151">
        <f>'Piano del personale'!BZ39</f>
        <v>31824.865955148147</v>
      </c>
      <c r="CA11" s="151">
        <f>'Piano del personale'!CA39</f>
        <v>31824.865955148147</v>
      </c>
      <c r="CB11" s="151">
        <f>'Piano del personale'!CB39</f>
        <v>31824.865955148147</v>
      </c>
      <c r="CC11" s="151">
        <f>'Piano del personale'!CC39</f>
        <v>31824.865955148147</v>
      </c>
      <c r="CD11" s="151">
        <f>'Piano del personale'!CD39</f>
        <v>31824.865955148147</v>
      </c>
      <c r="CE11" s="151">
        <f>'Piano del personale'!CE39</f>
        <v>31824.865955148147</v>
      </c>
      <c r="CF11" s="151">
        <f>'Piano del personale'!CF39</f>
        <v>31824.865955148147</v>
      </c>
      <c r="CG11" s="151">
        <f>'Piano del personale'!CG39</f>
        <v>31824.865955148147</v>
      </c>
      <c r="CH11" s="151">
        <f>'Piano del personale'!CH39</f>
        <v>31824.865955148147</v>
      </c>
      <c r="CI11" s="151">
        <f>'Piano del personale'!CI39</f>
        <v>31824.865955148147</v>
      </c>
      <c r="CJ11" s="151">
        <f>'Piano del personale'!CJ39</f>
        <v>31824.865955148147</v>
      </c>
      <c r="CK11" s="151">
        <f>'Piano del personale'!CK39</f>
        <v>31824.865955148147</v>
      </c>
      <c r="CL11" s="151">
        <f>'Piano del personale'!CL39</f>
        <v>31824.865955148147</v>
      </c>
      <c r="CM11" s="151">
        <f>'Piano del personale'!CM39</f>
        <v>31824.865955148147</v>
      </c>
      <c r="CN11" s="151">
        <f>'Piano del personale'!CN39</f>
        <v>31824.865955148147</v>
      </c>
      <c r="CO11" s="151">
        <f>'Piano del personale'!CO39</f>
        <v>31824.865955148147</v>
      </c>
      <c r="CP11" s="151">
        <f>'Piano del personale'!CP39</f>
        <v>31824.865955148147</v>
      </c>
      <c r="CQ11" s="151">
        <f>'Piano del personale'!CQ39</f>
        <v>31824.865955148147</v>
      </c>
      <c r="CR11" s="151">
        <f>'Piano del personale'!CR39</f>
        <v>31824.865955148147</v>
      </c>
      <c r="CS11" s="151">
        <f>'Piano del personale'!CS39</f>
        <v>31824.865955148147</v>
      </c>
      <c r="CT11" s="151">
        <f>'Piano del personale'!CT39</f>
        <v>31824.865955148147</v>
      </c>
      <c r="CU11" s="151">
        <f>'Piano del personale'!CU39</f>
        <v>31824.865955148147</v>
      </c>
      <c r="CV11" s="151">
        <f>'Piano del personale'!CV39</f>
        <v>31824.865955148147</v>
      </c>
      <c r="CW11" s="151">
        <f>'Piano del personale'!CW39</f>
        <v>31824.865955148147</v>
      </c>
      <c r="CX11" s="151">
        <f>'Piano del personale'!CX39</f>
        <v>31824.865955148147</v>
      </c>
      <c r="CY11" s="151">
        <f>'Piano del personale'!CY39</f>
        <v>31824.865955148147</v>
      </c>
      <c r="CZ11" s="151">
        <f>'Piano del personale'!CZ39</f>
        <v>31824.865955148147</v>
      </c>
      <c r="DA11" s="151">
        <f>'Piano del personale'!DA39</f>
        <v>31824.865955148147</v>
      </c>
      <c r="DB11" s="151">
        <f>'Piano del personale'!DB39</f>
        <v>31824.865955148147</v>
      </c>
      <c r="DC11" s="151">
        <f>'Piano del personale'!DC39</f>
        <v>31824.865955148147</v>
      </c>
      <c r="DD11" s="151">
        <f>'Piano del personale'!DD39</f>
        <v>31824.865955148147</v>
      </c>
      <c r="DE11" s="151">
        <f>'Piano del personale'!DE39</f>
        <v>31824.865955148147</v>
      </c>
      <c r="DF11" s="151">
        <f>'Piano del personale'!DF39</f>
        <v>31824.865955148147</v>
      </c>
      <c r="DG11" s="151">
        <f>'Piano del personale'!DG39</f>
        <v>31824.865955148147</v>
      </c>
      <c r="DH11" s="151">
        <f>'Piano del personale'!DH39</f>
        <v>31824.865955148147</v>
      </c>
      <c r="DI11" s="151">
        <f>'Piano del personale'!DI39</f>
        <v>31824.865955148147</v>
      </c>
      <c r="DJ11" s="151">
        <f>'Piano del personale'!DJ39</f>
        <v>31824.865955148147</v>
      </c>
      <c r="DK11" s="151">
        <f>'Piano del personale'!DK39</f>
        <v>31824.865955148147</v>
      </c>
      <c r="DL11" s="151">
        <f>'Piano del personale'!DL39</f>
        <v>31824.865955148147</v>
      </c>
      <c r="DM11" s="151">
        <f>'Piano del personale'!DM39</f>
        <v>31824.865955148147</v>
      </c>
      <c r="DN11" s="151">
        <f>'Piano del personale'!DN39</f>
        <v>31824.865955148147</v>
      </c>
      <c r="DO11" s="151">
        <f>'Piano del personale'!DO39</f>
        <v>31824.865955148147</v>
      </c>
      <c r="DP11" s="151">
        <f>'Piano del personale'!DP39</f>
        <v>31824.865955148147</v>
      </c>
      <c r="DQ11" s="151">
        <f>'Piano del personale'!DQ39</f>
        <v>31824.865955148147</v>
      </c>
      <c r="DR11" s="151">
        <f>'Piano del personale'!DR39</f>
        <v>31824.865955148147</v>
      </c>
    </row>
    <row r="12" spans="1:122" s="151" customFormat="1" x14ac:dyDescent="0.3">
      <c r="A12" s="62" t="s">
        <v>156</v>
      </c>
      <c r="B12" s="153"/>
      <c r="C12" s="153">
        <f>C8-C9-C10-C11</f>
        <v>5422.7133333333295</v>
      </c>
      <c r="D12" s="153">
        <f>D8-D9-D10-D11</f>
        <v>13144.273333333331</v>
      </c>
      <c r="E12" s="153">
        <f>E8-E9-E10-E11</f>
        <v>14651.093333333331</v>
      </c>
      <c r="F12" s="153">
        <f t="shared" ref="F12:BQ12" si="0">F8-F9-F10-F11</f>
        <v>18142.833333333336</v>
      </c>
      <c r="G12" s="153">
        <f t="shared" si="0"/>
        <v>14860.433333333334</v>
      </c>
      <c r="H12" s="153">
        <f t="shared" si="0"/>
        <v>15884.363333333335</v>
      </c>
      <c r="I12" s="153">
        <f t="shared" si="0"/>
        <v>18675.593333333331</v>
      </c>
      <c r="J12" s="153">
        <f t="shared" si="0"/>
        <v>-7365.8866666666654</v>
      </c>
      <c r="K12" s="153">
        <f t="shared" si="0"/>
        <v>21596.433333333327</v>
      </c>
      <c r="L12" s="153">
        <f t="shared" si="0"/>
        <v>25782.806582098769</v>
      </c>
      <c r="M12" s="153">
        <f t="shared" si="0"/>
        <v>26952.806582098769</v>
      </c>
      <c r="N12" s="153">
        <f t="shared" si="0"/>
        <v>16782.806582098769</v>
      </c>
      <c r="O12" s="153">
        <f t="shared" si="0"/>
        <v>19045.208913421582</v>
      </c>
      <c r="P12" s="153">
        <f>P8-P9-P10-P11</f>
        <v>30540.025385707679</v>
      </c>
      <c r="Q12" s="153">
        <f t="shared" si="0"/>
        <v>20702.99866507389</v>
      </c>
      <c r="R12" s="153">
        <f t="shared" si="0"/>
        <v>18790.644840400029</v>
      </c>
      <c r="S12" s="153">
        <f t="shared" si="0"/>
        <v>21320.818143426801</v>
      </c>
      <c r="T12" s="153">
        <f t="shared" si="0"/>
        <v>20463.538466694776</v>
      </c>
      <c r="U12" s="153">
        <f t="shared" si="0"/>
        <v>19898.825861456975</v>
      </c>
      <c r="V12" s="153">
        <f t="shared" si="0"/>
        <v>21096.700538940833</v>
      </c>
      <c r="W12" s="153">
        <f t="shared" si="0"/>
        <v>17339.961456805497</v>
      </c>
      <c r="X12" s="153">
        <f t="shared" si="0"/>
        <v>15443.071979683074</v>
      </c>
      <c r="Y12" s="153">
        <f t="shared" si="0"/>
        <v>17988.831391582229</v>
      </c>
      <c r="Z12" s="153">
        <f t="shared" si="0"/>
        <v>8147.26055644999</v>
      </c>
      <c r="AA12" s="153">
        <f t="shared" si="0"/>
        <v>14779.651531213261</v>
      </c>
      <c r="AB12" s="153">
        <f t="shared" si="0"/>
        <v>14993.483460929412</v>
      </c>
      <c r="AC12" s="153">
        <f t="shared" si="0"/>
        <v>16500.048739379534</v>
      </c>
      <c r="AD12" s="153">
        <f t="shared" si="0"/>
        <v>14619.368904240269</v>
      </c>
      <c r="AE12" s="153">
        <f t="shared" si="0"/>
        <v>17181.465664982388</v>
      </c>
      <c r="AF12" s="153">
        <f t="shared" si="0"/>
        <v>16356.360904236841</v>
      </c>
      <c r="AG12" s="153">
        <f t="shared" si="0"/>
        <v>15824.076679171943</v>
      </c>
      <c r="AH12" s="153">
        <f t="shared" si="0"/>
        <v>17054.63522288121</v>
      </c>
      <c r="AI12" s="153">
        <f t="shared" si="0"/>
        <v>18578.05894578241</v>
      </c>
      <c r="AJ12" s="153">
        <f t="shared" si="0"/>
        <v>16714.370437027887</v>
      </c>
      <c r="AK12" s="153">
        <f t="shared" si="0"/>
        <v>19293.592465925787</v>
      </c>
      <c r="AL12" s="153">
        <f t="shared" si="0"/>
        <v>9485.7479833729376</v>
      </c>
      <c r="AM12" s="153">
        <f t="shared" si="0"/>
        <v>20675.396443949281</v>
      </c>
      <c r="AN12" s="153">
        <f t="shared" si="0"/>
        <v>25966.630053616394</v>
      </c>
      <c r="AO12" s="153">
        <f t="shared" si="0"/>
        <v>27551.142064608848</v>
      </c>
      <c r="AP12" s="153">
        <f t="shared" si="0"/>
        <v>25748.957921125872</v>
      </c>
      <c r="AQ12" s="153">
        <f t="shared" si="0"/>
        <v>28390.103267460599</v>
      </c>
      <c r="AR12" s="153">
        <f t="shared" si="0"/>
        <v>27644.603949573768</v>
      </c>
      <c r="AS12" s="153">
        <f t="shared" si="0"/>
        <v>27192.486016679901</v>
      </c>
      <c r="AT12" s="153">
        <f t="shared" si="0"/>
        <v>28503.775722845905</v>
      </c>
      <c r="AU12" s="153">
        <f t="shared" si="0"/>
        <v>30108.499528602504</v>
      </c>
      <c r="AV12" s="153">
        <f t="shared" si="0"/>
        <v>28326.684102568175</v>
      </c>
      <c r="AW12" s="153">
        <f t="shared" si="0"/>
        <v>30988.356323085976</v>
      </c>
      <c r="AX12" s="153">
        <f t="shared" si="0"/>
        <v>21263.54327987332</v>
      </c>
      <c r="AY12" s="153">
        <f t="shared" si="0"/>
        <v>24901.087769511993</v>
      </c>
      <c r="AZ12" s="153">
        <f t="shared" si="0"/>
        <v>30233.386321815233</v>
      </c>
      <c r="BA12" s="153">
        <f t="shared" si="0"/>
        <v>31859.282164479948</v>
      </c>
      <c r="BB12" s="153">
        <f t="shared" si="0"/>
        <v>30098.803249480443</v>
      </c>
      <c r="BC12" s="153">
        <f t="shared" si="0"/>
        <v>32781.977748611644</v>
      </c>
      <c r="BD12" s="153">
        <f t="shared" si="0"/>
        <v>32078.8340552183</v>
      </c>
      <c r="BE12" s="153">
        <f t="shared" si="0"/>
        <v>31669.40078593816</v>
      </c>
      <c r="BF12" s="153">
        <f t="shared" si="0"/>
        <v>33023.706782458896</v>
      </c>
      <c r="BG12" s="153">
        <f t="shared" si="0"/>
        <v>34671.781113288809</v>
      </c>
      <c r="BH12" s="153">
        <f t="shared" si="0"/>
        <v>32933.65307554129</v>
      </c>
      <c r="BI12" s="153">
        <f t="shared" si="0"/>
        <v>35639.352196733911</v>
      </c>
      <c r="BJ12" s="153">
        <f t="shared" si="0"/>
        <v>25958.908236601237</v>
      </c>
      <c r="BK12" s="153">
        <f t="shared" si="0"/>
        <v>35572.351188921959</v>
      </c>
      <c r="BL12" s="153">
        <f t="shared" si="0"/>
        <v>35949.711283361008</v>
      </c>
      <c r="BM12" s="153">
        <f t="shared" si="0"/>
        <v>37621.018987325406</v>
      </c>
      <c r="BN12" s="153">
        <f t="shared" si="0"/>
        <v>35906.305007835363</v>
      </c>
      <c r="BO12" s="153">
        <f t="shared" si="0"/>
        <v>38635.6002934098</v>
      </c>
      <c r="BP12" s="153">
        <f t="shared" si="0"/>
        <v>37978.936035967265</v>
      </c>
      <c r="BQ12" s="153">
        <f t="shared" si="0"/>
        <v>37616.343672740964</v>
      </c>
      <c r="BR12" s="153">
        <f t="shared" ref="BR12:DR12" si="1">BR8-BR9-BR10-BR11</f>
        <v>39017.854888209717</v>
      </c>
      <c r="BS12" s="153">
        <f t="shared" si="1"/>
        <v>40713.501616044065</v>
      </c>
      <c r="BT12" s="153">
        <f t="shared" si="1"/>
        <v>39023.316041067148</v>
      </c>
      <c r="BU12" s="153">
        <f t="shared" si="1"/>
        <v>41777.33060123177</v>
      </c>
      <c r="BV12" s="153">
        <f t="shared" si="1"/>
        <v>32145.577989612699</v>
      </c>
      <c r="BW12" s="153">
        <f t="shared" si="1"/>
        <v>41321.220655266494</v>
      </c>
      <c r="BX12" s="153">
        <f t="shared" si="1"/>
        <v>41257.279934953309</v>
      </c>
      <c r="BY12" s="153">
        <f t="shared" si="1"/>
        <v>42483.758340632405</v>
      </c>
      <c r="BZ12" s="153">
        <f t="shared" si="1"/>
        <v>40320.658400644817</v>
      </c>
      <c r="CA12" s="153">
        <f t="shared" si="1"/>
        <v>42597.982659817113</v>
      </c>
      <c r="CB12" s="153">
        <f t="shared" si="1"/>
        <v>41485.73367956587</v>
      </c>
      <c r="CC12" s="153">
        <f t="shared" si="1"/>
        <v>40663.914038002367</v>
      </c>
      <c r="CD12" s="153">
        <f t="shared" si="1"/>
        <v>41602.526330038796</v>
      </c>
      <c r="CE12" s="153">
        <f t="shared" si="1"/>
        <v>42831.573167494258</v>
      </c>
      <c r="CF12" s="153">
        <f t="shared" si="1"/>
        <v>40671.057179202042</v>
      </c>
      <c r="CG12" s="153">
        <f t="shared" si="1"/>
        <v>42950.981011117248</v>
      </c>
      <c r="CH12" s="153">
        <f t="shared" si="1"/>
        <v>32841.347326425333</v>
      </c>
      <c r="CI12" s="153">
        <f t="shared" si="1"/>
        <v>42022.158805651379</v>
      </c>
      <c r="CJ12" s="153">
        <f t="shared" si="1"/>
        <v>41963.418146769553</v>
      </c>
      <c r="CK12" s="153">
        <f t="shared" si="1"/>
        <v>43195.128065314078</v>
      </c>
      <c r="CL12" s="153">
        <f t="shared" si="1"/>
        <v>41037.291294490242</v>
      </c>
      <c r="CM12" s="153">
        <f t="shared" si="1"/>
        <v>43319.91058528638</v>
      </c>
      <c r="CN12" s="153">
        <f t="shared" si="1"/>
        <v>42212.988706586642</v>
      </c>
      <c r="CO12" s="153">
        <f t="shared" si="1"/>
        <v>41396.528445284326</v>
      </c>
      <c r="CP12" s="153">
        <f t="shared" si="1"/>
        <v>42340.532606396118</v>
      </c>
      <c r="CQ12" s="153">
        <f t="shared" si="1"/>
        <v>43575.004013176709</v>
      </c>
      <c r="CR12" s="153">
        <f t="shared" si="1"/>
        <v>41419.945507234595</v>
      </c>
      <c r="CS12" s="153">
        <f t="shared" si="1"/>
        <v>43705.359948648496</v>
      </c>
      <c r="CT12" s="153">
        <f t="shared" si="1"/>
        <v>33601.250216084118</v>
      </c>
      <c r="CU12" s="153">
        <f t="shared" si="1"/>
        <v>42787.619206912212</v>
      </c>
      <c r="CV12" s="153">
        <f t="shared" si="1"/>
        <v>42734.469837327175</v>
      </c>
      <c r="CW12" s="153">
        <f t="shared" si="1"/>
        <v>43971.805042466214</v>
      </c>
      <c r="CX12" s="153">
        <f t="shared" si="1"/>
        <v>41819.627776529604</v>
      </c>
      <c r="CY12" s="153">
        <f t="shared" si="1"/>
        <v>44107.941012901509</v>
      </c>
      <c r="CZ12" s="153">
        <f t="shared" si="1"/>
        <v>43006.747744271539</v>
      </c>
      <c r="DA12" s="153">
        <f t="shared" si="1"/>
        <v>42196.050982757348</v>
      </c>
      <c r="DB12" s="153">
        <f t="shared" si="1"/>
        <v>43145.853760027741</v>
      </c>
      <c r="DC12" s="153">
        <f t="shared" si="1"/>
        <v>44386.15912742669</v>
      </c>
      <c r="DD12" s="153">
        <f t="shared" si="1"/>
        <v>42236.970156098025</v>
      </c>
      <c r="DE12" s="153">
        <f t="shared" si="1"/>
        <v>44528.289937111163</v>
      </c>
      <c r="DF12" s="153">
        <f t="shared" si="1"/>
        <v>34430.121581587453</v>
      </c>
      <c r="DG12" s="153">
        <f t="shared" si="1"/>
        <v>43622.468220827264</v>
      </c>
      <c r="DH12" s="153">
        <f t="shared" si="1"/>
        <v>43575.333006438239</v>
      </c>
      <c r="DI12" s="153">
        <f t="shared" si="1"/>
        <v>44818.719110463826</v>
      </c>
      <c r="DJ12" s="153">
        <f t="shared" si="1"/>
        <v>42672.629725513158</v>
      </c>
      <c r="DK12" s="153">
        <f t="shared" si="1"/>
        <v>44967.068064891464</v>
      </c>
      <c r="DL12" s="153">
        <f t="shared" si="1"/>
        <v>43872.037362731317</v>
      </c>
      <c r="DM12" s="153">
        <f t="shared" si="1"/>
        <v>43067.540874124978</v>
      </c>
      <c r="DN12" s="153">
        <f t="shared" si="1"/>
        <v>44023.581875257114</v>
      </c>
      <c r="DO12" s="153">
        <f t="shared" si="1"/>
        <v>45270.163663539039</v>
      </c>
      <c r="DP12" s="153">
        <f t="shared" si="1"/>
        <v>43127.289557742937</v>
      </c>
      <c r="DQ12" s="153">
        <f t="shared" si="1"/>
        <v>45424.962898137928</v>
      </c>
      <c r="DR12" s="153">
        <f t="shared" si="1"/>
        <v>35333.187046626095</v>
      </c>
    </row>
    <row r="13" spans="1:122" s="155" customFormat="1" x14ac:dyDescent="0.3">
      <c r="A13" s="1" t="s">
        <v>157</v>
      </c>
      <c r="B13" s="154"/>
      <c r="C13" s="151">
        <f>SUM(C14:C22)</f>
        <v>0</v>
      </c>
      <c r="D13" s="151">
        <f t="shared" ref="D13:BO13" si="2">SUM(D14:D22)</f>
        <v>0</v>
      </c>
      <c r="E13" s="151">
        <f t="shared" si="2"/>
        <v>0</v>
      </c>
      <c r="F13" s="151">
        <f t="shared" si="2"/>
        <v>0</v>
      </c>
      <c r="G13" s="151">
        <f t="shared" si="2"/>
        <v>0</v>
      </c>
      <c r="H13" s="151">
        <f t="shared" si="2"/>
        <v>0</v>
      </c>
      <c r="I13" s="151">
        <f t="shared" si="2"/>
        <v>0</v>
      </c>
      <c r="J13" s="151">
        <f t="shared" si="2"/>
        <v>0</v>
      </c>
      <c r="K13" s="151">
        <f t="shared" si="2"/>
        <v>10000</v>
      </c>
      <c r="L13" s="151">
        <f t="shared" si="2"/>
        <v>10000</v>
      </c>
      <c r="M13" s="151">
        <f t="shared" si="2"/>
        <v>10000</v>
      </c>
      <c r="N13" s="151">
        <f t="shared" si="2"/>
        <v>0</v>
      </c>
      <c r="O13" s="151">
        <f t="shared" si="2"/>
        <v>210000</v>
      </c>
      <c r="P13" s="151">
        <f t="shared" si="2"/>
        <v>19157.142857142855</v>
      </c>
      <c r="Q13" s="151">
        <f t="shared" si="2"/>
        <v>16157.142857142857</v>
      </c>
      <c r="R13" s="151">
        <f t="shared" si="2"/>
        <v>16157.142857142857</v>
      </c>
      <c r="S13" s="151">
        <f t="shared" si="2"/>
        <v>16157.142857142857</v>
      </c>
      <c r="T13" s="151">
        <f t="shared" si="2"/>
        <v>17657.142857142855</v>
      </c>
      <c r="U13" s="151">
        <f t="shared" si="2"/>
        <v>16157.142857142857</v>
      </c>
      <c r="V13" s="151">
        <f>SUM(V14:V22)</f>
        <v>43157.142857142855</v>
      </c>
      <c r="W13" s="151">
        <f t="shared" si="2"/>
        <v>0</v>
      </c>
      <c r="X13" s="151">
        <f t="shared" si="2"/>
        <v>0</v>
      </c>
      <c r="Y13" s="151">
        <f t="shared" si="2"/>
        <v>0</v>
      </c>
      <c r="Z13" s="151">
        <f t="shared" si="2"/>
        <v>0</v>
      </c>
      <c r="AA13" s="151">
        <f t="shared" si="2"/>
        <v>10000</v>
      </c>
      <c r="AB13" s="151">
        <f t="shared" si="2"/>
        <v>0</v>
      </c>
      <c r="AC13" s="151">
        <f t="shared" si="2"/>
        <v>0</v>
      </c>
      <c r="AD13" s="151">
        <f t="shared" si="2"/>
        <v>0</v>
      </c>
      <c r="AE13" s="151">
        <f t="shared" si="2"/>
        <v>0</v>
      </c>
      <c r="AF13" s="151">
        <f t="shared" si="2"/>
        <v>0</v>
      </c>
      <c r="AG13" s="151">
        <f t="shared" si="2"/>
        <v>0</v>
      </c>
      <c r="AH13" s="151">
        <f t="shared" si="2"/>
        <v>0</v>
      </c>
      <c r="AI13" s="151">
        <f t="shared" si="2"/>
        <v>0</v>
      </c>
      <c r="AJ13" s="151">
        <f t="shared" si="2"/>
        <v>0</v>
      </c>
      <c r="AK13" s="151">
        <f t="shared" si="2"/>
        <v>0</v>
      </c>
      <c r="AL13" s="151">
        <f t="shared" si="2"/>
        <v>0</v>
      </c>
      <c r="AM13" s="151">
        <f t="shared" si="2"/>
        <v>1000</v>
      </c>
      <c r="AN13" s="151">
        <f t="shared" si="2"/>
        <v>0</v>
      </c>
      <c r="AO13" s="151">
        <f t="shared" si="2"/>
        <v>0</v>
      </c>
      <c r="AP13" s="151">
        <f t="shared" si="2"/>
        <v>0</v>
      </c>
      <c r="AQ13" s="151">
        <f t="shared" si="2"/>
        <v>0</v>
      </c>
      <c r="AR13" s="151">
        <f t="shared" si="2"/>
        <v>0</v>
      </c>
      <c r="AS13" s="151">
        <f t="shared" si="2"/>
        <v>0</v>
      </c>
      <c r="AT13" s="151">
        <f t="shared" si="2"/>
        <v>0</v>
      </c>
      <c r="AU13" s="151">
        <f t="shared" si="2"/>
        <v>0</v>
      </c>
      <c r="AV13" s="151">
        <f t="shared" si="2"/>
        <v>0</v>
      </c>
      <c r="AW13" s="151">
        <f t="shared" si="2"/>
        <v>0</v>
      </c>
      <c r="AX13" s="151">
        <f t="shared" si="2"/>
        <v>0</v>
      </c>
      <c r="AY13" s="151">
        <f t="shared" si="2"/>
        <v>0</v>
      </c>
      <c r="AZ13" s="151">
        <f t="shared" si="2"/>
        <v>0</v>
      </c>
      <c r="BA13" s="151">
        <f t="shared" si="2"/>
        <v>0</v>
      </c>
      <c r="BB13" s="151">
        <f t="shared" si="2"/>
        <v>0</v>
      </c>
      <c r="BC13" s="151">
        <f t="shared" si="2"/>
        <v>0</v>
      </c>
      <c r="BD13" s="151">
        <f t="shared" si="2"/>
        <v>0</v>
      </c>
      <c r="BE13" s="151">
        <f t="shared" si="2"/>
        <v>0</v>
      </c>
      <c r="BF13" s="151">
        <f t="shared" si="2"/>
        <v>0</v>
      </c>
      <c r="BG13" s="151">
        <f t="shared" si="2"/>
        <v>0</v>
      </c>
      <c r="BH13" s="151">
        <f t="shared" si="2"/>
        <v>0</v>
      </c>
      <c r="BI13" s="151">
        <f t="shared" si="2"/>
        <v>0</v>
      </c>
      <c r="BJ13" s="151">
        <f t="shared" si="2"/>
        <v>0</v>
      </c>
      <c r="BK13" s="151">
        <f t="shared" si="2"/>
        <v>0</v>
      </c>
      <c r="BL13" s="151">
        <f t="shared" si="2"/>
        <v>0</v>
      </c>
      <c r="BM13" s="151">
        <f t="shared" si="2"/>
        <v>0</v>
      </c>
      <c r="BN13" s="151">
        <f t="shared" si="2"/>
        <v>0</v>
      </c>
      <c r="BO13" s="151">
        <f t="shared" si="2"/>
        <v>0</v>
      </c>
      <c r="BP13" s="151">
        <f t="shared" ref="BP13:DQ13" si="3">SUM(BP14:BP22)</f>
        <v>0</v>
      </c>
      <c r="BQ13" s="151">
        <f t="shared" si="3"/>
        <v>0</v>
      </c>
      <c r="BR13" s="151">
        <f t="shared" si="3"/>
        <v>0</v>
      </c>
      <c r="BS13" s="151">
        <f t="shared" si="3"/>
        <v>0</v>
      </c>
      <c r="BT13" s="151">
        <f t="shared" si="3"/>
        <v>0</v>
      </c>
      <c r="BU13" s="151">
        <f t="shared" si="3"/>
        <v>0</v>
      </c>
      <c r="BV13" s="151">
        <f t="shared" si="3"/>
        <v>0</v>
      </c>
      <c r="BW13" s="151">
        <f t="shared" si="3"/>
        <v>0</v>
      </c>
      <c r="BX13" s="151">
        <f t="shared" si="3"/>
        <v>0</v>
      </c>
      <c r="BY13" s="151">
        <f t="shared" si="3"/>
        <v>0</v>
      </c>
      <c r="BZ13" s="151">
        <f t="shared" si="3"/>
        <v>0</v>
      </c>
      <c r="CA13" s="151">
        <f t="shared" si="3"/>
        <v>0</v>
      </c>
      <c r="CB13" s="151">
        <f t="shared" si="3"/>
        <v>0</v>
      </c>
      <c r="CC13" s="151">
        <f t="shared" si="3"/>
        <v>0</v>
      </c>
      <c r="CD13" s="151">
        <f t="shared" si="3"/>
        <v>0</v>
      </c>
      <c r="CE13" s="151">
        <f t="shared" si="3"/>
        <v>0</v>
      </c>
      <c r="CF13" s="151">
        <f t="shared" si="3"/>
        <v>0</v>
      </c>
      <c r="CG13" s="151">
        <f t="shared" si="3"/>
        <v>0</v>
      </c>
      <c r="CH13" s="151">
        <f t="shared" si="3"/>
        <v>0</v>
      </c>
      <c r="CI13" s="151">
        <f t="shared" si="3"/>
        <v>0</v>
      </c>
      <c r="CJ13" s="151">
        <f t="shared" si="3"/>
        <v>0</v>
      </c>
      <c r="CK13" s="151">
        <f t="shared" si="3"/>
        <v>0</v>
      </c>
      <c r="CL13" s="151">
        <f t="shared" si="3"/>
        <v>0</v>
      </c>
      <c r="CM13" s="151">
        <f t="shared" si="3"/>
        <v>0</v>
      </c>
      <c r="CN13" s="151">
        <f t="shared" si="3"/>
        <v>0</v>
      </c>
      <c r="CO13" s="151">
        <f t="shared" si="3"/>
        <v>0</v>
      </c>
      <c r="CP13" s="151">
        <f t="shared" si="3"/>
        <v>0</v>
      </c>
      <c r="CQ13" s="151">
        <f t="shared" si="3"/>
        <v>0</v>
      </c>
      <c r="CR13" s="151">
        <f t="shared" si="3"/>
        <v>0</v>
      </c>
      <c r="CS13" s="151">
        <f t="shared" si="3"/>
        <v>0</v>
      </c>
      <c r="CT13" s="151">
        <f t="shared" si="3"/>
        <v>0</v>
      </c>
      <c r="CU13" s="151">
        <f t="shared" si="3"/>
        <v>0</v>
      </c>
      <c r="CV13" s="151">
        <f t="shared" si="3"/>
        <v>0</v>
      </c>
      <c r="CW13" s="151">
        <f t="shared" si="3"/>
        <v>0</v>
      </c>
      <c r="CX13" s="151">
        <f t="shared" si="3"/>
        <v>0</v>
      </c>
      <c r="CY13" s="151">
        <f t="shared" si="3"/>
        <v>0</v>
      </c>
      <c r="CZ13" s="151">
        <f t="shared" si="3"/>
        <v>0</v>
      </c>
      <c r="DA13" s="151">
        <f t="shared" si="3"/>
        <v>0</v>
      </c>
      <c r="DB13" s="151">
        <f t="shared" si="3"/>
        <v>0</v>
      </c>
      <c r="DC13" s="151">
        <f t="shared" si="3"/>
        <v>0</v>
      </c>
      <c r="DD13" s="151">
        <f t="shared" si="3"/>
        <v>0</v>
      </c>
      <c r="DE13" s="151">
        <f t="shared" si="3"/>
        <v>0</v>
      </c>
      <c r="DF13" s="151">
        <f t="shared" si="3"/>
        <v>0</v>
      </c>
      <c r="DG13" s="151">
        <f t="shared" si="3"/>
        <v>0</v>
      </c>
      <c r="DH13" s="151">
        <f t="shared" si="3"/>
        <v>0</v>
      </c>
      <c r="DI13" s="151">
        <f t="shared" si="3"/>
        <v>0</v>
      </c>
      <c r="DJ13" s="151">
        <f t="shared" si="3"/>
        <v>0</v>
      </c>
      <c r="DK13" s="151">
        <f t="shared" si="3"/>
        <v>0</v>
      </c>
      <c r="DL13" s="151">
        <f t="shared" si="3"/>
        <v>0</v>
      </c>
      <c r="DM13" s="151">
        <f t="shared" si="3"/>
        <v>0</v>
      </c>
      <c r="DN13" s="151">
        <f t="shared" si="3"/>
        <v>0</v>
      </c>
      <c r="DO13" s="151">
        <f t="shared" si="3"/>
        <v>0</v>
      </c>
      <c r="DP13" s="151">
        <f t="shared" si="3"/>
        <v>0</v>
      </c>
      <c r="DQ13" s="151">
        <f t="shared" si="3"/>
        <v>0</v>
      </c>
      <c r="DR13" s="151">
        <f>SUM(DR14:DR22)</f>
        <v>0</v>
      </c>
    </row>
    <row r="14" spans="1:122" s="150" customFormat="1" x14ac:dyDescent="0.3">
      <c r="A14" t="str">
        <f>'Investimenti e debito'!C5</f>
        <v>Capannone</v>
      </c>
      <c r="B14" s="154"/>
      <c r="C14" s="151">
        <f>0</f>
        <v>0</v>
      </c>
      <c r="D14" s="151">
        <f>0</f>
        <v>0</v>
      </c>
      <c r="E14" s="151">
        <f>0</f>
        <v>0</v>
      </c>
      <c r="F14" s="151">
        <f>0</f>
        <v>0</v>
      </c>
      <c r="G14" s="151">
        <f>0</f>
        <v>0</v>
      </c>
      <c r="H14" s="151">
        <f>0</f>
        <v>0</v>
      </c>
      <c r="I14" s="151">
        <f>0</f>
        <v>0</v>
      </c>
      <c r="J14" s="151">
        <f>0</f>
        <v>0</v>
      </c>
      <c r="K14" s="151">
        <f>0</f>
        <v>0</v>
      </c>
      <c r="L14" s="151">
        <f>0</f>
        <v>0</v>
      </c>
      <c r="M14" s="151">
        <f>0</f>
        <v>0</v>
      </c>
      <c r="N14" s="151">
        <f>0</f>
        <v>0</v>
      </c>
      <c r="O14" s="150">
        <f>'Investimenti e debito'!D5</f>
        <v>210000</v>
      </c>
      <c r="P14" s="150">
        <f>'Investimenti e debito'!E5</f>
        <v>0</v>
      </c>
      <c r="Q14" s="150">
        <f>'Investimenti e debito'!F5</f>
        <v>0</v>
      </c>
      <c r="R14" s="150">
        <f>'Investimenti e debito'!G5</f>
        <v>0</v>
      </c>
      <c r="S14" s="150">
        <f>'Investimenti e debito'!H5</f>
        <v>0</v>
      </c>
      <c r="T14" s="150">
        <f>'Investimenti e debito'!I5</f>
        <v>0</v>
      </c>
      <c r="U14" s="150">
        <f>'Investimenti e debito'!J5</f>
        <v>0</v>
      </c>
      <c r="V14" s="150">
        <f>'Investimenti e debito'!K5</f>
        <v>0</v>
      </c>
      <c r="W14" s="150">
        <f>'Investimenti e debito'!L5</f>
        <v>0</v>
      </c>
      <c r="X14" s="150">
        <f>'Investimenti e debito'!M5</f>
        <v>0</v>
      </c>
      <c r="Y14" s="150">
        <f>'Investimenti e debito'!N5</f>
        <v>0</v>
      </c>
      <c r="Z14" s="150">
        <f>'Investimenti e debito'!O5</f>
        <v>0</v>
      </c>
      <c r="AA14" s="150">
        <f>'Investimenti e debito'!P5</f>
        <v>0</v>
      </c>
      <c r="AB14" s="150">
        <f>'Investimenti e debito'!Q5</f>
        <v>0</v>
      </c>
      <c r="AC14" s="150">
        <f>'Investimenti e debito'!R5</f>
        <v>0</v>
      </c>
      <c r="AD14" s="150">
        <f>'Investimenti e debito'!S5</f>
        <v>0</v>
      </c>
      <c r="AE14" s="150">
        <f>'Investimenti e debito'!T5</f>
        <v>0</v>
      </c>
      <c r="AF14" s="150">
        <f>'Investimenti e debito'!U5</f>
        <v>0</v>
      </c>
      <c r="AG14" s="150">
        <f>'Investimenti e debito'!V5</f>
        <v>0</v>
      </c>
      <c r="AH14" s="150">
        <f>'Investimenti e debito'!W5</f>
        <v>0</v>
      </c>
      <c r="AI14" s="150">
        <f>'Investimenti e debito'!X5</f>
        <v>0</v>
      </c>
      <c r="AJ14" s="150">
        <f>'Investimenti e debito'!Y5</f>
        <v>0</v>
      </c>
      <c r="AK14" s="150">
        <f>'Investimenti e debito'!Z5</f>
        <v>0</v>
      </c>
      <c r="AL14" s="150">
        <f>'Investimenti e debito'!AA5</f>
        <v>0</v>
      </c>
      <c r="AM14" s="150">
        <f>'Investimenti e debito'!AB5</f>
        <v>0</v>
      </c>
      <c r="AN14" s="150">
        <f>'Investimenti e debito'!AC5</f>
        <v>0</v>
      </c>
      <c r="AO14" s="150">
        <f>'Investimenti e debito'!AD5</f>
        <v>0</v>
      </c>
      <c r="AP14" s="150">
        <f>'Investimenti e debito'!AE5</f>
        <v>0</v>
      </c>
      <c r="AQ14" s="150">
        <f>'Investimenti e debito'!AF5</f>
        <v>0</v>
      </c>
      <c r="AR14" s="150">
        <f>'Investimenti e debito'!AG5</f>
        <v>0</v>
      </c>
      <c r="AS14" s="150">
        <f>'Investimenti e debito'!AH5</f>
        <v>0</v>
      </c>
      <c r="AT14" s="150">
        <f>'Investimenti e debito'!AI5</f>
        <v>0</v>
      </c>
      <c r="AU14" s="150">
        <f>'Investimenti e debito'!AJ5</f>
        <v>0</v>
      </c>
      <c r="AV14" s="150">
        <f>'Investimenti e debito'!AK5</f>
        <v>0</v>
      </c>
      <c r="AW14" s="150">
        <f>'Investimenti e debito'!AL5</f>
        <v>0</v>
      </c>
      <c r="AX14" s="150">
        <f>'Investimenti e debito'!AM5</f>
        <v>0</v>
      </c>
      <c r="AY14" s="150">
        <f>'Investimenti e debito'!AN5</f>
        <v>0</v>
      </c>
      <c r="AZ14" s="150">
        <f>'Investimenti e debito'!AO5</f>
        <v>0</v>
      </c>
      <c r="BA14" s="150">
        <f>'Investimenti e debito'!AP5</f>
        <v>0</v>
      </c>
      <c r="BB14" s="150">
        <f>'Investimenti e debito'!AQ5</f>
        <v>0</v>
      </c>
      <c r="BC14" s="150">
        <f>'Investimenti e debito'!AR5</f>
        <v>0</v>
      </c>
      <c r="BD14" s="150">
        <f>'Investimenti e debito'!AS5</f>
        <v>0</v>
      </c>
      <c r="BE14" s="150">
        <f>'Investimenti e debito'!AT5</f>
        <v>0</v>
      </c>
      <c r="BF14" s="150">
        <f>'Investimenti e debito'!AU5</f>
        <v>0</v>
      </c>
      <c r="BG14" s="150">
        <f>'Investimenti e debito'!AV5</f>
        <v>0</v>
      </c>
      <c r="BH14" s="150">
        <f>'Investimenti e debito'!AW5</f>
        <v>0</v>
      </c>
      <c r="BI14" s="150">
        <f>'Investimenti e debito'!AX5</f>
        <v>0</v>
      </c>
      <c r="BJ14" s="150">
        <f>'Investimenti e debito'!AY5</f>
        <v>0</v>
      </c>
      <c r="BK14" s="150">
        <f>'Investimenti e debito'!AZ5</f>
        <v>0</v>
      </c>
      <c r="BL14" s="150">
        <f>'Investimenti e debito'!BA5</f>
        <v>0</v>
      </c>
      <c r="BM14" s="150">
        <f>'Investimenti e debito'!BB5</f>
        <v>0</v>
      </c>
      <c r="BN14" s="150">
        <f>'Investimenti e debito'!BC5</f>
        <v>0</v>
      </c>
      <c r="BO14" s="150">
        <f>'Investimenti e debito'!BD5</f>
        <v>0</v>
      </c>
      <c r="BP14" s="150">
        <f>'Investimenti e debito'!BE5</f>
        <v>0</v>
      </c>
      <c r="BQ14" s="150">
        <f>'Investimenti e debito'!BF5</f>
        <v>0</v>
      </c>
      <c r="BR14" s="150">
        <f>'Investimenti e debito'!BG5</f>
        <v>0</v>
      </c>
      <c r="BS14" s="150">
        <f>'Investimenti e debito'!BH5</f>
        <v>0</v>
      </c>
      <c r="BT14" s="150">
        <f>'Investimenti e debito'!BI5</f>
        <v>0</v>
      </c>
      <c r="BU14" s="150">
        <f>'Investimenti e debito'!BJ5</f>
        <v>0</v>
      </c>
      <c r="BV14" s="150">
        <f>'Investimenti e debito'!BK5</f>
        <v>0</v>
      </c>
      <c r="BW14" s="150">
        <f>'Investimenti e debito'!BL5</f>
        <v>0</v>
      </c>
      <c r="BX14" s="150">
        <f>'Investimenti e debito'!BM5</f>
        <v>0</v>
      </c>
      <c r="BY14" s="150">
        <f>'Investimenti e debito'!BN5</f>
        <v>0</v>
      </c>
      <c r="BZ14" s="150">
        <f>'Investimenti e debito'!BO5</f>
        <v>0</v>
      </c>
      <c r="CA14" s="150">
        <f>'Investimenti e debito'!BP5</f>
        <v>0</v>
      </c>
      <c r="CB14" s="150">
        <f>'Investimenti e debito'!BQ5</f>
        <v>0</v>
      </c>
      <c r="CC14" s="150">
        <f>'Investimenti e debito'!BR5</f>
        <v>0</v>
      </c>
      <c r="CD14" s="150">
        <f>'Investimenti e debito'!BS5</f>
        <v>0</v>
      </c>
      <c r="CE14" s="150">
        <f>'Investimenti e debito'!BT5</f>
        <v>0</v>
      </c>
      <c r="CF14" s="150">
        <f>'Investimenti e debito'!BU5</f>
        <v>0</v>
      </c>
      <c r="CG14" s="150">
        <f>'Investimenti e debito'!BV5</f>
        <v>0</v>
      </c>
      <c r="CH14" s="150">
        <f>'Investimenti e debito'!BW5</f>
        <v>0</v>
      </c>
      <c r="CI14" s="150">
        <f>'Investimenti e debito'!BX5</f>
        <v>0</v>
      </c>
      <c r="CJ14" s="150">
        <f>'Investimenti e debito'!BY5</f>
        <v>0</v>
      </c>
      <c r="CK14" s="150">
        <f>'Investimenti e debito'!BZ5</f>
        <v>0</v>
      </c>
      <c r="CL14" s="150">
        <f>'Investimenti e debito'!CA5</f>
        <v>0</v>
      </c>
      <c r="CM14" s="150">
        <f>'Investimenti e debito'!CB5</f>
        <v>0</v>
      </c>
      <c r="CN14" s="150">
        <f>'Investimenti e debito'!CC5</f>
        <v>0</v>
      </c>
      <c r="CO14" s="150">
        <f>'Investimenti e debito'!CD5</f>
        <v>0</v>
      </c>
      <c r="CP14" s="150">
        <f>'Investimenti e debito'!CE5</f>
        <v>0</v>
      </c>
      <c r="CQ14" s="150">
        <f>'Investimenti e debito'!CF5</f>
        <v>0</v>
      </c>
      <c r="CR14" s="150">
        <f>'Investimenti e debito'!CG5</f>
        <v>0</v>
      </c>
      <c r="CS14" s="150">
        <f>'Investimenti e debito'!CH5</f>
        <v>0</v>
      </c>
      <c r="CT14" s="150">
        <f>'Investimenti e debito'!CI5</f>
        <v>0</v>
      </c>
      <c r="CU14" s="150">
        <f>'Investimenti e debito'!CJ5</f>
        <v>0</v>
      </c>
      <c r="CV14" s="150">
        <f>'Investimenti e debito'!CK5</f>
        <v>0</v>
      </c>
      <c r="CW14" s="150">
        <f>'Investimenti e debito'!CL5</f>
        <v>0</v>
      </c>
      <c r="CX14" s="150">
        <f>'Investimenti e debito'!CM5</f>
        <v>0</v>
      </c>
      <c r="CY14" s="150">
        <f>'Investimenti e debito'!CN5</f>
        <v>0</v>
      </c>
      <c r="CZ14" s="150">
        <f>'Investimenti e debito'!CO5</f>
        <v>0</v>
      </c>
      <c r="DA14" s="150">
        <f>'Investimenti e debito'!CP5</f>
        <v>0</v>
      </c>
      <c r="DB14" s="150">
        <f>'Investimenti e debito'!CQ5</f>
        <v>0</v>
      </c>
      <c r="DC14" s="150">
        <f>'Investimenti e debito'!CR5</f>
        <v>0</v>
      </c>
      <c r="DD14" s="150">
        <f>'Investimenti e debito'!CS5</f>
        <v>0</v>
      </c>
      <c r="DE14" s="150">
        <f>'Investimenti e debito'!CT5</f>
        <v>0</v>
      </c>
      <c r="DF14" s="150">
        <f>'Investimenti e debito'!CU5</f>
        <v>0</v>
      </c>
      <c r="DG14" s="150">
        <f>'Investimenti e debito'!CV5</f>
        <v>0</v>
      </c>
      <c r="DH14" s="150">
        <f>'Investimenti e debito'!CW5</f>
        <v>0</v>
      </c>
      <c r="DI14" s="150">
        <f>'Investimenti e debito'!CX5</f>
        <v>0</v>
      </c>
      <c r="DJ14" s="150">
        <f>'Investimenti e debito'!CY5</f>
        <v>0</v>
      </c>
      <c r="DK14" s="150">
        <f>'Investimenti e debito'!CZ5</f>
        <v>0</v>
      </c>
      <c r="DL14" s="150">
        <f>'Investimenti e debito'!DA5</f>
        <v>0</v>
      </c>
      <c r="DM14" s="150">
        <f>'Investimenti e debito'!DB5</f>
        <v>0</v>
      </c>
      <c r="DN14" s="150">
        <f>'Investimenti e debito'!DC5</f>
        <v>0</v>
      </c>
      <c r="DO14" s="150">
        <f>'Investimenti e debito'!DD5</f>
        <v>0</v>
      </c>
      <c r="DP14" s="150">
        <f>'Investimenti e debito'!DE5</f>
        <v>0</v>
      </c>
      <c r="DQ14" s="150">
        <f>'Investimenti e debito'!DF5</f>
        <v>0</v>
      </c>
      <c r="DR14" s="150">
        <f>'Investimenti e debito'!DG5</f>
        <v>0</v>
      </c>
    </row>
    <row r="15" spans="1:122" s="150" customFormat="1" x14ac:dyDescent="0.3">
      <c r="A15" t="str">
        <f>'Investimenti e debito'!C6</f>
        <v>Postazione assemblaggio</v>
      </c>
      <c r="B15" s="154"/>
      <c r="C15" s="151">
        <f>0</f>
        <v>0</v>
      </c>
      <c r="D15" s="151">
        <f>0</f>
        <v>0</v>
      </c>
      <c r="E15" s="151">
        <f>0</f>
        <v>0</v>
      </c>
      <c r="F15" s="151">
        <f>0</f>
        <v>0</v>
      </c>
      <c r="G15" s="151">
        <f>0</f>
        <v>0</v>
      </c>
      <c r="H15" s="151">
        <f>0</f>
        <v>0</v>
      </c>
      <c r="I15" s="151">
        <f>0</f>
        <v>0</v>
      </c>
      <c r="J15" s="151">
        <f>0</f>
        <v>0</v>
      </c>
      <c r="K15" s="151">
        <f>0</f>
        <v>0</v>
      </c>
      <c r="L15" s="151">
        <f>0</f>
        <v>0</v>
      </c>
      <c r="M15" s="151">
        <f>0</f>
        <v>0</v>
      </c>
      <c r="N15" s="151">
        <f>0</f>
        <v>0</v>
      </c>
      <c r="O15" s="150">
        <f>'Investimenti e debito'!D6</f>
        <v>0</v>
      </c>
      <c r="P15" s="150">
        <f>'Investimenti e debito'!E6</f>
        <v>0</v>
      </c>
      <c r="Q15" s="150">
        <f>'Investimenti e debito'!F6</f>
        <v>0</v>
      </c>
      <c r="R15" s="150">
        <f>'Investimenti e debito'!G6</f>
        <v>0</v>
      </c>
      <c r="S15" s="150">
        <f>'Investimenti e debito'!H6</f>
        <v>0</v>
      </c>
      <c r="T15" s="150">
        <f>'Investimenti e debito'!I6</f>
        <v>1500</v>
      </c>
      <c r="U15" s="150">
        <f>'Investimenti e debito'!J6</f>
        <v>0</v>
      </c>
      <c r="V15" s="150">
        <f>'Investimenti e debito'!K6</f>
        <v>0</v>
      </c>
      <c r="W15" s="150">
        <f>'Investimenti e debito'!L6</f>
        <v>0</v>
      </c>
      <c r="X15" s="150">
        <f>'Investimenti e debito'!M6</f>
        <v>0</v>
      </c>
      <c r="Y15" s="150">
        <f>'Investimenti e debito'!N6</f>
        <v>0</v>
      </c>
      <c r="Z15" s="150">
        <f>'Investimenti e debito'!O6</f>
        <v>0</v>
      </c>
      <c r="AA15" s="150">
        <f>'Investimenti e debito'!P6</f>
        <v>0</v>
      </c>
      <c r="AB15" s="150">
        <f>'Investimenti e debito'!Q6</f>
        <v>0</v>
      </c>
      <c r="AC15" s="150">
        <f>'Investimenti e debito'!R6</f>
        <v>0</v>
      </c>
      <c r="AD15" s="150">
        <f>'Investimenti e debito'!S6</f>
        <v>0</v>
      </c>
      <c r="AE15" s="150">
        <f>'Investimenti e debito'!T6</f>
        <v>0</v>
      </c>
      <c r="AF15" s="150">
        <f>'Investimenti e debito'!U6</f>
        <v>0</v>
      </c>
      <c r="AG15" s="150">
        <f>'Investimenti e debito'!V6</f>
        <v>0</v>
      </c>
      <c r="AH15" s="150">
        <f>'Investimenti e debito'!W6</f>
        <v>0</v>
      </c>
      <c r="AI15" s="150">
        <f>'Investimenti e debito'!X6</f>
        <v>0</v>
      </c>
      <c r="AJ15" s="150">
        <f>'Investimenti e debito'!Y6</f>
        <v>0</v>
      </c>
      <c r="AK15" s="150">
        <f>'Investimenti e debito'!Z6</f>
        <v>0</v>
      </c>
      <c r="AL15" s="150">
        <f>'Investimenti e debito'!AA6</f>
        <v>0</v>
      </c>
      <c r="AM15" s="150">
        <f>'Investimenti e debito'!AB6</f>
        <v>0</v>
      </c>
      <c r="AN15" s="150">
        <f>'Investimenti e debito'!AC6</f>
        <v>0</v>
      </c>
      <c r="AO15" s="150">
        <f>'Investimenti e debito'!AD6</f>
        <v>0</v>
      </c>
      <c r="AP15" s="150">
        <f>'Investimenti e debito'!AE6</f>
        <v>0</v>
      </c>
      <c r="AQ15" s="150">
        <f>'Investimenti e debito'!AF6</f>
        <v>0</v>
      </c>
      <c r="AR15" s="150">
        <f>'Investimenti e debito'!AG6</f>
        <v>0</v>
      </c>
      <c r="AS15" s="150">
        <f>'Investimenti e debito'!AH6</f>
        <v>0</v>
      </c>
      <c r="AT15" s="150">
        <f>'Investimenti e debito'!AI6</f>
        <v>0</v>
      </c>
      <c r="AU15" s="150">
        <f>'Investimenti e debito'!AJ6</f>
        <v>0</v>
      </c>
      <c r="AV15" s="150">
        <f>'Investimenti e debito'!AK6</f>
        <v>0</v>
      </c>
      <c r="AW15" s="150">
        <f>'Investimenti e debito'!AL6</f>
        <v>0</v>
      </c>
      <c r="AX15" s="150">
        <f>'Investimenti e debito'!AM6</f>
        <v>0</v>
      </c>
      <c r="AY15" s="150">
        <f>'Investimenti e debito'!AN6</f>
        <v>0</v>
      </c>
      <c r="AZ15" s="150">
        <f>'Investimenti e debito'!AO6</f>
        <v>0</v>
      </c>
      <c r="BA15" s="150">
        <f>'Investimenti e debito'!AP6</f>
        <v>0</v>
      </c>
      <c r="BB15" s="150">
        <f>'Investimenti e debito'!AQ6</f>
        <v>0</v>
      </c>
      <c r="BC15" s="150">
        <f>'Investimenti e debito'!AR6</f>
        <v>0</v>
      </c>
      <c r="BD15" s="150">
        <f>'Investimenti e debito'!AS6</f>
        <v>0</v>
      </c>
      <c r="BE15" s="150">
        <f>'Investimenti e debito'!AT6</f>
        <v>0</v>
      </c>
      <c r="BF15" s="150">
        <f>'Investimenti e debito'!AU6</f>
        <v>0</v>
      </c>
      <c r="BG15" s="150">
        <f>'Investimenti e debito'!AV6</f>
        <v>0</v>
      </c>
      <c r="BH15" s="150">
        <f>'Investimenti e debito'!AW6</f>
        <v>0</v>
      </c>
      <c r="BI15" s="150">
        <f>'Investimenti e debito'!AX6</f>
        <v>0</v>
      </c>
      <c r="BJ15" s="150">
        <f>'Investimenti e debito'!AY6</f>
        <v>0</v>
      </c>
      <c r="BK15" s="150">
        <f>'Investimenti e debito'!AZ6</f>
        <v>0</v>
      </c>
      <c r="BL15" s="150">
        <f>'Investimenti e debito'!BA6</f>
        <v>0</v>
      </c>
      <c r="BM15" s="150">
        <f>'Investimenti e debito'!BB6</f>
        <v>0</v>
      </c>
      <c r="BN15" s="150">
        <f>'Investimenti e debito'!BC6</f>
        <v>0</v>
      </c>
      <c r="BO15" s="150">
        <f>'Investimenti e debito'!BD6</f>
        <v>0</v>
      </c>
      <c r="BP15" s="150">
        <f>'Investimenti e debito'!BE6</f>
        <v>0</v>
      </c>
      <c r="BQ15" s="150">
        <f>'Investimenti e debito'!BF6</f>
        <v>0</v>
      </c>
      <c r="BR15" s="150">
        <f>'Investimenti e debito'!BG6</f>
        <v>0</v>
      </c>
      <c r="BS15" s="150">
        <f>'Investimenti e debito'!BH6</f>
        <v>0</v>
      </c>
      <c r="BT15" s="150">
        <f>'Investimenti e debito'!BI6</f>
        <v>0</v>
      </c>
      <c r="BU15" s="150">
        <f>'Investimenti e debito'!BJ6</f>
        <v>0</v>
      </c>
      <c r="BV15" s="150">
        <f>'Investimenti e debito'!BK6</f>
        <v>0</v>
      </c>
      <c r="BW15" s="150">
        <f>'Investimenti e debito'!BL6</f>
        <v>0</v>
      </c>
      <c r="BX15" s="150">
        <f>'Investimenti e debito'!BM6</f>
        <v>0</v>
      </c>
      <c r="BY15" s="150">
        <f>'Investimenti e debito'!BN6</f>
        <v>0</v>
      </c>
      <c r="BZ15" s="150">
        <f>'Investimenti e debito'!BO6</f>
        <v>0</v>
      </c>
      <c r="CA15" s="150">
        <f>'Investimenti e debito'!BP6</f>
        <v>0</v>
      </c>
      <c r="CB15" s="150">
        <f>'Investimenti e debito'!BQ6</f>
        <v>0</v>
      </c>
      <c r="CC15" s="150">
        <f>'Investimenti e debito'!BR6</f>
        <v>0</v>
      </c>
      <c r="CD15" s="150">
        <f>'Investimenti e debito'!BS6</f>
        <v>0</v>
      </c>
      <c r="CE15" s="150">
        <f>'Investimenti e debito'!BT6</f>
        <v>0</v>
      </c>
      <c r="CF15" s="150">
        <f>'Investimenti e debito'!BU6</f>
        <v>0</v>
      </c>
      <c r="CG15" s="150">
        <f>'Investimenti e debito'!BV6</f>
        <v>0</v>
      </c>
      <c r="CH15" s="150">
        <f>'Investimenti e debito'!BW6</f>
        <v>0</v>
      </c>
      <c r="CI15" s="150">
        <f>'Investimenti e debito'!BX6</f>
        <v>0</v>
      </c>
      <c r="CJ15" s="150">
        <f>'Investimenti e debito'!BY6</f>
        <v>0</v>
      </c>
      <c r="CK15" s="150">
        <f>'Investimenti e debito'!BZ6</f>
        <v>0</v>
      </c>
      <c r="CL15" s="150">
        <f>'Investimenti e debito'!CA6</f>
        <v>0</v>
      </c>
      <c r="CM15" s="150">
        <f>'Investimenti e debito'!CB6</f>
        <v>0</v>
      </c>
      <c r="CN15" s="150">
        <f>'Investimenti e debito'!CC6</f>
        <v>0</v>
      </c>
      <c r="CO15" s="150">
        <f>'Investimenti e debito'!CD6</f>
        <v>0</v>
      </c>
      <c r="CP15" s="150">
        <f>'Investimenti e debito'!CE6</f>
        <v>0</v>
      </c>
      <c r="CQ15" s="150">
        <f>'Investimenti e debito'!CF6</f>
        <v>0</v>
      </c>
      <c r="CR15" s="150">
        <f>'Investimenti e debito'!CG6</f>
        <v>0</v>
      </c>
      <c r="CS15" s="150">
        <f>'Investimenti e debito'!CH6</f>
        <v>0</v>
      </c>
      <c r="CT15" s="150">
        <f>'Investimenti e debito'!CI6</f>
        <v>0</v>
      </c>
      <c r="CU15" s="150">
        <f>'Investimenti e debito'!CJ6</f>
        <v>0</v>
      </c>
      <c r="CV15" s="150">
        <f>'Investimenti e debito'!CK6</f>
        <v>0</v>
      </c>
      <c r="CW15" s="150">
        <f>'Investimenti e debito'!CL6</f>
        <v>0</v>
      </c>
      <c r="CX15" s="150">
        <f>'Investimenti e debito'!CM6</f>
        <v>0</v>
      </c>
      <c r="CY15" s="150">
        <f>'Investimenti e debito'!CN6</f>
        <v>0</v>
      </c>
      <c r="CZ15" s="150">
        <f>'Investimenti e debito'!CO6</f>
        <v>0</v>
      </c>
      <c r="DA15" s="150">
        <f>'Investimenti e debito'!CP6</f>
        <v>0</v>
      </c>
      <c r="DB15" s="150">
        <f>'Investimenti e debito'!CQ6</f>
        <v>0</v>
      </c>
      <c r="DC15" s="150">
        <f>'Investimenti e debito'!CR6</f>
        <v>0</v>
      </c>
      <c r="DD15" s="150">
        <f>'Investimenti e debito'!CS6</f>
        <v>0</v>
      </c>
      <c r="DE15" s="150">
        <f>'Investimenti e debito'!CT6</f>
        <v>0</v>
      </c>
      <c r="DF15" s="150">
        <f>'Investimenti e debito'!CU6</f>
        <v>0</v>
      </c>
      <c r="DG15" s="150">
        <f>'Investimenti e debito'!CV6</f>
        <v>0</v>
      </c>
      <c r="DH15" s="150">
        <f>'Investimenti e debito'!CW6</f>
        <v>0</v>
      </c>
      <c r="DI15" s="150">
        <f>'Investimenti e debito'!CX6</f>
        <v>0</v>
      </c>
      <c r="DJ15" s="150">
        <f>'Investimenti e debito'!CY6</f>
        <v>0</v>
      </c>
      <c r="DK15" s="150">
        <f>'Investimenti e debito'!CZ6</f>
        <v>0</v>
      </c>
      <c r="DL15" s="150">
        <f>'Investimenti e debito'!DA6</f>
        <v>0</v>
      </c>
      <c r="DM15" s="150">
        <f>'Investimenti e debito'!DB6</f>
        <v>0</v>
      </c>
      <c r="DN15" s="150">
        <f>'Investimenti e debito'!DC6</f>
        <v>0</v>
      </c>
      <c r="DO15" s="150">
        <f>'Investimenti e debito'!DD6</f>
        <v>0</v>
      </c>
      <c r="DP15" s="150">
        <f>'Investimenti e debito'!DE6</f>
        <v>0</v>
      </c>
      <c r="DQ15" s="150">
        <f>'Investimenti e debito'!DF6</f>
        <v>0</v>
      </c>
      <c r="DR15" s="150">
        <f>'Investimenti e debito'!DG6</f>
        <v>0</v>
      </c>
    </row>
    <row r="16" spans="1:122" s="150" customFormat="1" x14ac:dyDescent="0.3">
      <c r="A16" t="str">
        <f>'Investimenti e debito'!C7</f>
        <v>Attrezzature varie</v>
      </c>
      <c r="C16" s="151">
        <f>0</f>
        <v>0</v>
      </c>
      <c r="D16" s="151">
        <f>0</f>
        <v>0</v>
      </c>
      <c r="E16" s="151">
        <f>0</f>
        <v>0</v>
      </c>
      <c r="F16" s="151">
        <f>0</f>
        <v>0</v>
      </c>
      <c r="G16" s="151">
        <f>0</f>
        <v>0</v>
      </c>
      <c r="H16" s="151">
        <f>0</f>
        <v>0</v>
      </c>
      <c r="I16" s="151">
        <f>0</f>
        <v>0</v>
      </c>
      <c r="J16" s="151">
        <f>0</f>
        <v>0</v>
      </c>
      <c r="K16" s="151">
        <f>0</f>
        <v>0</v>
      </c>
      <c r="L16" s="151">
        <f>0</f>
        <v>0</v>
      </c>
      <c r="M16" s="151">
        <f>0</f>
        <v>0</v>
      </c>
      <c r="N16" s="151">
        <f>0</f>
        <v>0</v>
      </c>
      <c r="O16" s="150">
        <f>'Investimenti e debito'!D7</f>
        <v>0</v>
      </c>
      <c r="P16" s="150">
        <f>'Investimenti e debito'!E7</f>
        <v>1000</v>
      </c>
      <c r="Q16" s="150">
        <f>'Investimenti e debito'!F7</f>
        <v>0</v>
      </c>
      <c r="R16" s="150">
        <f>'Investimenti e debito'!G7</f>
        <v>0</v>
      </c>
      <c r="S16" s="150">
        <f>'Investimenti e debito'!H7</f>
        <v>0</v>
      </c>
      <c r="T16" s="150">
        <f>'Investimenti e debito'!I7</f>
        <v>0</v>
      </c>
      <c r="U16" s="150">
        <f>'Investimenti e debito'!J7</f>
        <v>0</v>
      </c>
      <c r="V16" s="150">
        <f>'Investimenti e debito'!K7</f>
        <v>0</v>
      </c>
      <c r="W16" s="150">
        <f>'Investimenti e debito'!L7</f>
        <v>0</v>
      </c>
      <c r="X16" s="150">
        <f>'Investimenti e debito'!M7</f>
        <v>0</v>
      </c>
      <c r="Y16" s="150">
        <f>'Investimenti e debito'!N7</f>
        <v>0</v>
      </c>
      <c r="Z16" s="150">
        <f>'Investimenti e debito'!O7</f>
        <v>0</v>
      </c>
      <c r="AA16" s="150">
        <f>'Investimenti e debito'!P7</f>
        <v>1000</v>
      </c>
      <c r="AB16" s="150">
        <f>'Investimenti e debito'!Q7</f>
        <v>0</v>
      </c>
      <c r="AC16" s="150">
        <f>'Investimenti e debito'!R7</f>
        <v>0</v>
      </c>
      <c r="AD16" s="150">
        <f>'Investimenti e debito'!S7</f>
        <v>0</v>
      </c>
      <c r="AE16" s="150">
        <f>'Investimenti e debito'!T7</f>
        <v>0</v>
      </c>
      <c r="AF16" s="150">
        <f>'Investimenti e debito'!U7</f>
        <v>0</v>
      </c>
      <c r="AG16" s="150">
        <f>'Investimenti e debito'!V7</f>
        <v>0</v>
      </c>
      <c r="AH16" s="150">
        <f>'Investimenti e debito'!W7</f>
        <v>0</v>
      </c>
      <c r="AI16" s="150">
        <f>'Investimenti e debito'!X7</f>
        <v>0</v>
      </c>
      <c r="AJ16" s="150">
        <f>'Investimenti e debito'!Y7</f>
        <v>0</v>
      </c>
      <c r="AK16" s="150">
        <f>'Investimenti e debito'!Z7</f>
        <v>0</v>
      </c>
      <c r="AL16" s="150">
        <f>'Investimenti e debito'!AA7</f>
        <v>0</v>
      </c>
      <c r="AM16" s="150">
        <f>'Investimenti e debito'!AB7</f>
        <v>1000</v>
      </c>
      <c r="AN16" s="150">
        <f>'Investimenti e debito'!AC7</f>
        <v>0</v>
      </c>
      <c r="AO16" s="150">
        <f>'Investimenti e debito'!AD7</f>
        <v>0</v>
      </c>
      <c r="AP16" s="150">
        <f>'Investimenti e debito'!AE7</f>
        <v>0</v>
      </c>
      <c r="AQ16" s="150">
        <f>'Investimenti e debito'!AF7</f>
        <v>0</v>
      </c>
      <c r="AR16" s="150">
        <f>'Investimenti e debito'!AG7</f>
        <v>0</v>
      </c>
      <c r="AS16" s="150">
        <f>'Investimenti e debito'!AH7</f>
        <v>0</v>
      </c>
      <c r="AT16" s="150">
        <f>'Investimenti e debito'!AI7</f>
        <v>0</v>
      </c>
      <c r="AU16" s="150">
        <f>'Investimenti e debito'!AJ7</f>
        <v>0</v>
      </c>
      <c r="AV16" s="150">
        <f>'Investimenti e debito'!AK7</f>
        <v>0</v>
      </c>
      <c r="AW16" s="150">
        <f>'Investimenti e debito'!AL7</f>
        <v>0</v>
      </c>
      <c r="AX16" s="150">
        <f>'Investimenti e debito'!AM7</f>
        <v>0</v>
      </c>
      <c r="AY16" s="150">
        <f>'Investimenti e debito'!AN7</f>
        <v>0</v>
      </c>
      <c r="AZ16" s="150">
        <f>'Investimenti e debito'!AO7</f>
        <v>0</v>
      </c>
      <c r="BA16" s="150">
        <f>'Investimenti e debito'!AP7</f>
        <v>0</v>
      </c>
      <c r="BB16" s="150">
        <f>'Investimenti e debito'!AQ7</f>
        <v>0</v>
      </c>
      <c r="BC16" s="150">
        <f>'Investimenti e debito'!AR7</f>
        <v>0</v>
      </c>
      <c r="BD16" s="150">
        <f>'Investimenti e debito'!AS7</f>
        <v>0</v>
      </c>
      <c r="BE16" s="150">
        <f>'Investimenti e debito'!AT7</f>
        <v>0</v>
      </c>
      <c r="BF16" s="150">
        <f>'Investimenti e debito'!AU7</f>
        <v>0</v>
      </c>
      <c r="BG16" s="150">
        <f>'Investimenti e debito'!AV7</f>
        <v>0</v>
      </c>
      <c r="BH16" s="150">
        <f>'Investimenti e debito'!AW7</f>
        <v>0</v>
      </c>
      <c r="BI16" s="150">
        <f>'Investimenti e debito'!AX7</f>
        <v>0</v>
      </c>
      <c r="BJ16" s="150">
        <f>'Investimenti e debito'!AY7</f>
        <v>0</v>
      </c>
      <c r="BK16" s="150">
        <f>'Investimenti e debito'!AZ7</f>
        <v>0</v>
      </c>
      <c r="BL16" s="150">
        <f>'Investimenti e debito'!BA7</f>
        <v>0</v>
      </c>
      <c r="BM16" s="150">
        <f>'Investimenti e debito'!BB7</f>
        <v>0</v>
      </c>
      <c r="BN16" s="150">
        <f>'Investimenti e debito'!BC7</f>
        <v>0</v>
      </c>
      <c r="BO16" s="150">
        <f>'Investimenti e debito'!BD7</f>
        <v>0</v>
      </c>
      <c r="BP16" s="150">
        <f>'Investimenti e debito'!BE7</f>
        <v>0</v>
      </c>
      <c r="BQ16" s="150">
        <f>'Investimenti e debito'!BF7</f>
        <v>0</v>
      </c>
      <c r="BR16" s="150">
        <f>'Investimenti e debito'!BG7</f>
        <v>0</v>
      </c>
      <c r="BS16" s="150">
        <f>'Investimenti e debito'!BH7</f>
        <v>0</v>
      </c>
      <c r="BT16" s="150">
        <f>'Investimenti e debito'!BI7</f>
        <v>0</v>
      </c>
      <c r="BU16" s="150">
        <f>'Investimenti e debito'!BJ7</f>
        <v>0</v>
      </c>
      <c r="BV16" s="150">
        <f>'Investimenti e debito'!BK7</f>
        <v>0</v>
      </c>
      <c r="BW16" s="150">
        <f>'Investimenti e debito'!BL7</f>
        <v>0</v>
      </c>
      <c r="BX16" s="150">
        <f>'Investimenti e debito'!BM7</f>
        <v>0</v>
      </c>
      <c r="BY16" s="150">
        <f>'Investimenti e debito'!BN7</f>
        <v>0</v>
      </c>
      <c r="BZ16" s="150">
        <f>'Investimenti e debito'!BO7</f>
        <v>0</v>
      </c>
      <c r="CA16" s="150">
        <f>'Investimenti e debito'!BP7</f>
        <v>0</v>
      </c>
      <c r="CB16" s="150">
        <f>'Investimenti e debito'!BQ7</f>
        <v>0</v>
      </c>
      <c r="CC16" s="150">
        <f>'Investimenti e debito'!BR7</f>
        <v>0</v>
      </c>
      <c r="CD16" s="150">
        <f>'Investimenti e debito'!BS7</f>
        <v>0</v>
      </c>
      <c r="CE16" s="150">
        <f>'Investimenti e debito'!BT7</f>
        <v>0</v>
      </c>
      <c r="CF16" s="150">
        <f>'Investimenti e debito'!BU7</f>
        <v>0</v>
      </c>
      <c r="CG16" s="150">
        <f>'Investimenti e debito'!BV7</f>
        <v>0</v>
      </c>
      <c r="CH16" s="150">
        <f>'Investimenti e debito'!BW7</f>
        <v>0</v>
      </c>
      <c r="CI16" s="150">
        <f>'Investimenti e debito'!BX7</f>
        <v>0</v>
      </c>
      <c r="CJ16" s="150">
        <f>'Investimenti e debito'!BY7</f>
        <v>0</v>
      </c>
      <c r="CK16" s="150">
        <f>'Investimenti e debito'!BZ7</f>
        <v>0</v>
      </c>
      <c r="CL16" s="150">
        <f>'Investimenti e debito'!CA7</f>
        <v>0</v>
      </c>
      <c r="CM16" s="150">
        <f>'Investimenti e debito'!CB7</f>
        <v>0</v>
      </c>
      <c r="CN16" s="150">
        <f>'Investimenti e debito'!CC7</f>
        <v>0</v>
      </c>
      <c r="CO16" s="150">
        <f>'Investimenti e debito'!CD7</f>
        <v>0</v>
      </c>
      <c r="CP16" s="150">
        <f>'Investimenti e debito'!CE7</f>
        <v>0</v>
      </c>
      <c r="CQ16" s="150">
        <f>'Investimenti e debito'!CF7</f>
        <v>0</v>
      </c>
      <c r="CR16" s="150">
        <f>'Investimenti e debito'!CG7</f>
        <v>0</v>
      </c>
      <c r="CS16" s="150">
        <f>'Investimenti e debito'!CH7</f>
        <v>0</v>
      </c>
      <c r="CT16" s="150">
        <f>'Investimenti e debito'!CI7</f>
        <v>0</v>
      </c>
      <c r="CU16" s="150">
        <f>'Investimenti e debito'!CJ7</f>
        <v>0</v>
      </c>
      <c r="CV16" s="150">
        <f>'Investimenti e debito'!CK7</f>
        <v>0</v>
      </c>
      <c r="CW16" s="150">
        <f>'Investimenti e debito'!CL7</f>
        <v>0</v>
      </c>
      <c r="CX16" s="150">
        <f>'Investimenti e debito'!CM7</f>
        <v>0</v>
      </c>
      <c r="CY16" s="150">
        <f>'Investimenti e debito'!CN7</f>
        <v>0</v>
      </c>
      <c r="CZ16" s="150">
        <f>'Investimenti e debito'!CO7</f>
        <v>0</v>
      </c>
      <c r="DA16" s="150">
        <f>'Investimenti e debito'!CP7</f>
        <v>0</v>
      </c>
      <c r="DB16" s="150">
        <f>'Investimenti e debito'!CQ7</f>
        <v>0</v>
      </c>
      <c r="DC16" s="150">
        <f>'Investimenti e debito'!CR7</f>
        <v>0</v>
      </c>
      <c r="DD16" s="150">
        <f>'Investimenti e debito'!CS7</f>
        <v>0</v>
      </c>
      <c r="DE16" s="150">
        <f>'Investimenti e debito'!CT7</f>
        <v>0</v>
      </c>
      <c r="DF16" s="150">
        <f>'Investimenti e debito'!CU7</f>
        <v>0</v>
      </c>
      <c r="DG16" s="150">
        <f>'Investimenti e debito'!CV7</f>
        <v>0</v>
      </c>
      <c r="DH16" s="150">
        <f>'Investimenti e debito'!CW7</f>
        <v>0</v>
      </c>
      <c r="DI16" s="150">
        <f>'Investimenti e debito'!CX7</f>
        <v>0</v>
      </c>
      <c r="DJ16" s="150">
        <f>'Investimenti e debito'!CY7</f>
        <v>0</v>
      </c>
      <c r="DK16" s="150">
        <f>'Investimenti e debito'!CZ7</f>
        <v>0</v>
      </c>
      <c r="DL16" s="150">
        <f>'Investimenti e debito'!DA7</f>
        <v>0</v>
      </c>
      <c r="DM16" s="150">
        <f>'Investimenti e debito'!DB7</f>
        <v>0</v>
      </c>
      <c r="DN16" s="150">
        <f>'Investimenti e debito'!DC7</f>
        <v>0</v>
      </c>
      <c r="DO16" s="150">
        <f>'Investimenti e debito'!DD7</f>
        <v>0</v>
      </c>
      <c r="DP16" s="150">
        <f>'Investimenti e debito'!DE7</f>
        <v>0</v>
      </c>
      <c r="DQ16" s="150">
        <f>'Investimenti e debito'!DF7</f>
        <v>0</v>
      </c>
      <c r="DR16" s="150">
        <f>'Investimenti e debito'!DG7</f>
        <v>0</v>
      </c>
    </row>
    <row r="17" spans="1:122" s="150" customFormat="1" x14ac:dyDescent="0.3">
      <c r="A17" t="str">
        <f>'Investimenti e debito'!C8</f>
        <v>Computer</v>
      </c>
      <c r="C17" s="151">
        <f>0</f>
        <v>0</v>
      </c>
      <c r="D17" s="151">
        <f>0</f>
        <v>0</v>
      </c>
      <c r="E17" s="151">
        <f>0</f>
        <v>0</v>
      </c>
      <c r="F17" s="151">
        <f>0</f>
        <v>0</v>
      </c>
      <c r="G17" s="151">
        <f>0</f>
        <v>0</v>
      </c>
      <c r="H17" s="151">
        <f>0</f>
        <v>0</v>
      </c>
      <c r="I17" s="151">
        <f>0</f>
        <v>0</v>
      </c>
      <c r="J17" s="151">
        <f>0</f>
        <v>0</v>
      </c>
      <c r="K17" s="151">
        <f>0</f>
        <v>0</v>
      </c>
      <c r="L17" s="151">
        <f>0</f>
        <v>0</v>
      </c>
      <c r="M17" s="151">
        <f>0</f>
        <v>0</v>
      </c>
      <c r="N17" s="151">
        <f>0</f>
        <v>0</v>
      </c>
      <c r="O17" s="150">
        <f>'Investimenti e debito'!D8</f>
        <v>0</v>
      </c>
      <c r="P17" s="150">
        <f>'Investimenti e debito'!E8</f>
        <v>2000</v>
      </c>
      <c r="Q17" s="150">
        <f>'Investimenti e debito'!F8</f>
        <v>0</v>
      </c>
      <c r="R17" s="150">
        <f>'Investimenti e debito'!G8</f>
        <v>0</v>
      </c>
      <c r="S17" s="150">
        <f>'Investimenti e debito'!H8</f>
        <v>0</v>
      </c>
      <c r="T17" s="150">
        <f>'Investimenti e debito'!I8</f>
        <v>0</v>
      </c>
      <c r="U17" s="150">
        <f>'Investimenti e debito'!J8</f>
        <v>0</v>
      </c>
      <c r="V17" s="150">
        <f>'Investimenti e debito'!K8</f>
        <v>0</v>
      </c>
      <c r="W17" s="150">
        <f>'Investimenti e debito'!L8</f>
        <v>0</v>
      </c>
      <c r="X17" s="150">
        <f>'Investimenti e debito'!M8</f>
        <v>0</v>
      </c>
      <c r="Y17" s="150">
        <f>'Investimenti e debito'!N8</f>
        <v>0</v>
      </c>
      <c r="Z17" s="150">
        <f>'Investimenti e debito'!O8</f>
        <v>0</v>
      </c>
      <c r="AA17" s="150">
        <f>'Investimenti e debito'!P8</f>
        <v>0</v>
      </c>
      <c r="AB17" s="150">
        <f>'Investimenti e debito'!Q8</f>
        <v>0</v>
      </c>
      <c r="AC17" s="150">
        <f>'Investimenti e debito'!R8</f>
        <v>0</v>
      </c>
      <c r="AD17" s="150">
        <f>'Investimenti e debito'!S8</f>
        <v>0</v>
      </c>
      <c r="AE17" s="150">
        <f>'Investimenti e debito'!T8</f>
        <v>0</v>
      </c>
      <c r="AF17" s="150">
        <f>'Investimenti e debito'!U8</f>
        <v>0</v>
      </c>
      <c r="AG17" s="150">
        <f>'Investimenti e debito'!V8</f>
        <v>0</v>
      </c>
      <c r="AH17" s="150">
        <f>'Investimenti e debito'!W8</f>
        <v>0</v>
      </c>
      <c r="AI17" s="150">
        <f>'Investimenti e debito'!X8</f>
        <v>0</v>
      </c>
      <c r="AJ17" s="150">
        <f>'Investimenti e debito'!Y8</f>
        <v>0</v>
      </c>
      <c r="AK17" s="150">
        <f>'Investimenti e debito'!Z8</f>
        <v>0</v>
      </c>
      <c r="AL17" s="150">
        <f>'Investimenti e debito'!AA8</f>
        <v>0</v>
      </c>
      <c r="AM17" s="150">
        <f>'Investimenti e debito'!AB8</f>
        <v>0</v>
      </c>
      <c r="AN17" s="150">
        <f>'Investimenti e debito'!AC8</f>
        <v>0</v>
      </c>
      <c r="AO17" s="150">
        <f>'Investimenti e debito'!AD8</f>
        <v>0</v>
      </c>
      <c r="AP17" s="150">
        <f>'Investimenti e debito'!AE8</f>
        <v>0</v>
      </c>
      <c r="AQ17" s="150">
        <f>'Investimenti e debito'!AF8</f>
        <v>0</v>
      </c>
      <c r="AR17" s="150">
        <f>'Investimenti e debito'!AG8</f>
        <v>0</v>
      </c>
      <c r="AS17" s="150">
        <f>'Investimenti e debito'!AH8</f>
        <v>0</v>
      </c>
      <c r="AT17" s="150">
        <f>'Investimenti e debito'!AI8</f>
        <v>0</v>
      </c>
      <c r="AU17" s="150">
        <f>'Investimenti e debito'!AJ8</f>
        <v>0</v>
      </c>
      <c r="AV17" s="150">
        <f>'Investimenti e debito'!AK8</f>
        <v>0</v>
      </c>
      <c r="AW17" s="150">
        <f>'Investimenti e debito'!AL8</f>
        <v>0</v>
      </c>
      <c r="AX17" s="150">
        <f>'Investimenti e debito'!AM8</f>
        <v>0</v>
      </c>
      <c r="AY17" s="150">
        <f>'Investimenti e debito'!AN8</f>
        <v>0</v>
      </c>
      <c r="AZ17" s="150">
        <f>'Investimenti e debito'!AO8</f>
        <v>0</v>
      </c>
      <c r="BA17" s="150">
        <f>'Investimenti e debito'!AP8</f>
        <v>0</v>
      </c>
      <c r="BB17" s="150">
        <f>'Investimenti e debito'!AQ8</f>
        <v>0</v>
      </c>
      <c r="BC17" s="150">
        <f>'Investimenti e debito'!AR8</f>
        <v>0</v>
      </c>
      <c r="BD17" s="150">
        <f>'Investimenti e debito'!AS8</f>
        <v>0</v>
      </c>
      <c r="BE17" s="150">
        <f>'Investimenti e debito'!AT8</f>
        <v>0</v>
      </c>
      <c r="BF17" s="150">
        <f>'Investimenti e debito'!AU8</f>
        <v>0</v>
      </c>
      <c r="BG17" s="150">
        <f>'Investimenti e debito'!AV8</f>
        <v>0</v>
      </c>
      <c r="BH17" s="150">
        <f>'Investimenti e debito'!AW8</f>
        <v>0</v>
      </c>
      <c r="BI17" s="150">
        <f>'Investimenti e debito'!AX8</f>
        <v>0</v>
      </c>
      <c r="BJ17" s="150">
        <f>'Investimenti e debito'!AY8</f>
        <v>0</v>
      </c>
      <c r="BK17" s="150">
        <f>'Investimenti e debito'!AZ8</f>
        <v>0</v>
      </c>
      <c r="BL17" s="150">
        <f>'Investimenti e debito'!BA8</f>
        <v>0</v>
      </c>
      <c r="BM17" s="150">
        <f>'Investimenti e debito'!BB8</f>
        <v>0</v>
      </c>
      <c r="BN17" s="150">
        <f>'Investimenti e debito'!BC8</f>
        <v>0</v>
      </c>
      <c r="BO17" s="150">
        <f>'Investimenti e debito'!BD8</f>
        <v>0</v>
      </c>
      <c r="BP17" s="150">
        <f>'Investimenti e debito'!BE8</f>
        <v>0</v>
      </c>
      <c r="BQ17" s="150">
        <f>'Investimenti e debito'!BF8</f>
        <v>0</v>
      </c>
      <c r="BR17" s="150">
        <f>'Investimenti e debito'!BG8</f>
        <v>0</v>
      </c>
      <c r="BS17" s="150">
        <f>'Investimenti e debito'!BH8</f>
        <v>0</v>
      </c>
      <c r="BT17" s="150">
        <f>'Investimenti e debito'!BI8</f>
        <v>0</v>
      </c>
      <c r="BU17" s="150">
        <f>'Investimenti e debito'!BJ8</f>
        <v>0</v>
      </c>
      <c r="BV17" s="150">
        <f>'Investimenti e debito'!BK8</f>
        <v>0</v>
      </c>
      <c r="BW17" s="150">
        <f>'Investimenti e debito'!BL8</f>
        <v>0</v>
      </c>
      <c r="BX17" s="150">
        <f>'Investimenti e debito'!BM8</f>
        <v>0</v>
      </c>
      <c r="BY17" s="150">
        <f>'Investimenti e debito'!BN8</f>
        <v>0</v>
      </c>
      <c r="BZ17" s="150">
        <f>'Investimenti e debito'!BO8</f>
        <v>0</v>
      </c>
      <c r="CA17" s="150">
        <f>'Investimenti e debito'!BP8</f>
        <v>0</v>
      </c>
      <c r="CB17" s="150">
        <f>'Investimenti e debito'!BQ8</f>
        <v>0</v>
      </c>
      <c r="CC17" s="150">
        <f>'Investimenti e debito'!BR8</f>
        <v>0</v>
      </c>
      <c r="CD17" s="150">
        <f>'Investimenti e debito'!BS8</f>
        <v>0</v>
      </c>
      <c r="CE17" s="150">
        <f>'Investimenti e debito'!BT8</f>
        <v>0</v>
      </c>
      <c r="CF17" s="150">
        <f>'Investimenti e debito'!BU8</f>
        <v>0</v>
      </c>
      <c r="CG17" s="150">
        <f>'Investimenti e debito'!BV8</f>
        <v>0</v>
      </c>
      <c r="CH17" s="150">
        <f>'Investimenti e debito'!BW8</f>
        <v>0</v>
      </c>
      <c r="CI17" s="150">
        <f>'Investimenti e debito'!BX8</f>
        <v>0</v>
      </c>
      <c r="CJ17" s="150">
        <f>'Investimenti e debito'!BY8</f>
        <v>0</v>
      </c>
      <c r="CK17" s="150">
        <f>'Investimenti e debito'!BZ8</f>
        <v>0</v>
      </c>
      <c r="CL17" s="150">
        <f>'Investimenti e debito'!CA8</f>
        <v>0</v>
      </c>
      <c r="CM17" s="150">
        <f>'Investimenti e debito'!CB8</f>
        <v>0</v>
      </c>
      <c r="CN17" s="150">
        <f>'Investimenti e debito'!CC8</f>
        <v>0</v>
      </c>
      <c r="CO17" s="150">
        <f>'Investimenti e debito'!CD8</f>
        <v>0</v>
      </c>
      <c r="CP17" s="150">
        <f>'Investimenti e debito'!CE8</f>
        <v>0</v>
      </c>
      <c r="CQ17" s="150">
        <f>'Investimenti e debito'!CF8</f>
        <v>0</v>
      </c>
      <c r="CR17" s="150">
        <f>'Investimenti e debito'!CG8</f>
        <v>0</v>
      </c>
      <c r="CS17" s="150">
        <f>'Investimenti e debito'!CH8</f>
        <v>0</v>
      </c>
      <c r="CT17" s="150">
        <f>'Investimenti e debito'!CI8</f>
        <v>0</v>
      </c>
      <c r="CU17" s="150">
        <f>'Investimenti e debito'!CJ8</f>
        <v>0</v>
      </c>
      <c r="CV17" s="150">
        <f>'Investimenti e debito'!CK8</f>
        <v>0</v>
      </c>
      <c r="CW17" s="150">
        <f>'Investimenti e debito'!CL8</f>
        <v>0</v>
      </c>
      <c r="CX17" s="150">
        <f>'Investimenti e debito'!CM8</f>
        <v>0</v>
      </c>
      <c r="CY17" s="150">
        <f>'Investimenti e debito'!CN8</f>
        <v>0</v>
      </c>
      <c r="CZ17" s="150">
        <f>'Investimenti e debito'!CO8</f>
        <v>0</v>
      </c>
      <c r="DA17" s="150">
        <f>'Investimenti e debito'!CP8</f>
        <v>0</v>
      </c>
      <c r="DB17" s="150">
        <f>'Investimenti e debito'!CQ8</f>
        <v>0</v>
      </c>
      <c r="DC17" s="150">
        <f>'Investimenti e debito'!CR8</f>
        <v>0</v>
      </c>
      <c r="DD17" s="150">
        <f>'Investimenti e debito'!CS8</f>
        <v>0</v>
      </c>
      <c r="DE17" s="150">
        <f>'Investimenti e debito'!CT8</f>
        <v>0</v>
      </c>
      <c r="DF17" s="150">
        <f>'Investimenti e debito'!CU8</f>
        <v>0</v>
      </c>
      <c r="DG17" s="150">
        <f>'Investimenti e debito'!CV8</f>
        <v>0</v>
      </c>
      <c r="DH17" s="150">
        <f>'Investimenti e debito'!CW8</f>
        <v>0</v>
      </c>
      <c r="DI17" s="150">
        <f>'Investimenti e debito'!CX8</f>
        <v>0</v>
      </c>
      <c r="DJ17" s="150">
        <f>'Investimenti e debito'!CY8</f>
        <v>0</v>
      </c>
      <c r="DK17" s="150">
        <f>'Investimenti e debito'!CZ8</f>
        <v>0</v>
      </c>
      <c r="DL17" s="150">
        <f>'Investimenti e debito'!DA8</f>
        <v>0</v>
      </c>
      <c r="DM17" s="150">
        <f>'Investimenti e debito'!DB8</f>
        <v>0</v>
      </c>
      <c r="DN17" s="150">
        <f>'Investimenti e debito'!DC8</f>
        <v>0</v>
      </c>
      <c r="DO17" s="150">
        <f>'Investimenti e debito'!DD8</f>
        <v>0</v>
      </c>
      <c r="DP17" s="150">
        <f>'Investimenti e debito'!DE8</f>
        <v>0</v>
      </c>
      <c r="DQ17" s="150">
        <f>'Investimenti e debito'!DF8</f>
        <v>0</v>
      </c>
      <c r="DR17" s="150">
        <f>'Investimenti e debito'!DG8</f>
        <v>0</v>
      </c>
    </row>
    <row r="18" spans="1:122" s="150" customFormat="1" x14ac:dyDescent="0.3">
      <c r="A18" t="str">
        <f>'Investimenti e debito'!C9</f>
        <v>Carello elevatore</v>
      </c>
      <c r="C18" s="151">
        <f>0</f>
        <v>0</v>
      </c>
      <c r="D18" s="151">
        <f>0</f>
        <v>0</v>
      </c>
      <c r="E18" s="151">
        <f>0</f>
        <v>0</v>
      </c>
      <c r="F18" s="151">
        <f>0</f>
        <v>0</v>
      </c>
      <c r="G18" s="151">
        <f>0</f>
        <v>0</v>
      </c>
      <c r="H18" s="151">
        <f>0</f>
        <v>0</v>
      </c>
      <c r="I18" s="151">
        <f>0</f>
        <v>0</v>
      </c>
      <c r="J18" s="151">
        <f>0</f>
        <v>0</v>
      </c>
      <c r="K18" s="151">
        <f>0</f>
        <v>0</v>
      </c>
      <c r="L18" s="151">
        <f>0</f>
        <v>0</v>
      </c>
      <c r="M18" s="151">
        <f>0</f>
        <v>0</v>
      </c>
      <c r="N18" s="151">
        <f>0</f>
        <v>0</v>
      </c>
      <c r="O18" s="150">
        <f>'Investimenti e debito'!D9</f>
        <v>0</v>
      </c>
      <c r="P18" s="150">
        <f>'Investimenti e debito'!E9</f>
        <v>0</v>
      </c>
      <c r="Q18" s="150">
        <f>'Investimenti e debito'!F9</f>
        <v>0</v>
      </c>
      <c r="R18" s="150">
        <f>'Investimenti e debito'!G9</f>
        <v>0</v>
      </c>
      <c r="S18" s="150">
        <f>'Investimenti e debito'!H9</f>
        <v>0</v>
      </c>
      <c r="T18" s="150">
        <f>'Investimenti e debito'!I9</f>
        <v>0</v>
      </c>
      <c r="U18" s="150">
        <f>'Investimenti e debito'!J9</f>
        <v>0</v>
      </c>
      <c r="V18" s="150">
        <f>'Investimenti e debito'!K9</f>
        <v>0</v>
      </c>
      <c r="W18" s="150">
        <f>'Investimenti e debito'!L9</f>
        <v>0</v>
      </c>
      <c r="X18" s="150">
        <f>'Investimenti e debito'!M9</f>
        <v>0</v>
      </c>
      <c r="Y18" s="150">
        <f>'Investimenti e debito'!N9</f>
        <v>0</v>
      </c>
      <c r="Z18" s="150">
        <f>'Investimenti e debito'!O9</f>
        <v>0</v>
      </c>
      <c r="AA18" s="150">
        <f>'Investimenti e debito'!P9</f>
        <v>4000</v>
      </c>
      <c r="AB18" s="150">
        <f>'Investimenti e debito'!Q9</f>
        <v>0</v>
      </c>
      <c r="AC18" s="150">
        <f>'Investimenti e debito'!R9</f>
        <v>0</v>
      </c>
      <c r="AD18" s="150">
        <f>'Investimenti e debito'!S9</f>
        <v>0</v>
      </c>
      <c r="AE18" s="150">
        <f>'Investimenti e debito'!T9</f>
        <v>0</v>
      </c>
      <c r="AF18" s="150">
        <f>'Investimenti e debito'!U9</f>
        <v>0</v>
      </c>
      <c r="AG18" s="150">
        <f>'Investimenti e debito'!V9</f>
        <v>0</v>
      </c>
      <c r="AH18" s="150">
        <f>'Investimenti e debito'!W9</f>
        <v>0</v>
      </c>
      <c r="AI18" s="150">
        <f>'Investimenti e debito'!X9</f>
        <v>0</v>
      </c>
      <c r="AJ18" s="150">
        <f>'Investimenti e debito'!Y9</f>
        <v>0</v>
      </c>
      <c r="AK18" s="150">
        <f>'Investimenti e debito'!Z9</f>
        <v>0</v>
      </c>
      <c r="AL18" s="150">
        <f>'Investimenti e debito'!AA9</f>
        <v>0</v>
      </c>
      <c r="AM18" s="150">
        <f>'Investimenti e debito'!AB9</f>
        <v>0</v>
      </c>
      <c r="AN18" s="150">
        <f>'Investimenti e debito'!AC9</f>
        <v>0</v>
      </c>
      <c r="AO18" s="150">
        <f>'Investimenti e debito'!AD9</f>
        <v>0</v>
      </c>
      <c r="AP18" s="150">
        <f>'Investimenti e debito'!AE9</f>
        <v>0</v>
      </c>
      <c r="AQ18" s="150">
        <f>'Investimenti e debito'!AF9</f>
        <v>0</v>
      </c>
      <c r="AR18" s="150">
        <f>'Investimenti e debito'!AG9</f>
        <v>0</v>
      </c>
      <c r="AS18" s="150">
        <f>'Investimenti e debito'!AH9</f>
        <v>0</v>
      </c>
      <c r="AT18" s="150">
        <f>'Investimenti e debito'!AI9</f>
        <v>0</v>
      </c>
      <c r="AU18" s="150">
        <f>'Investimenti e debito'!AJ9</f>
        <v>0</v>
      </c>
      <c r="AV18" s="150">
        <f>'Investimenti e debito'!AK9</f>
        <v>0</v>
      </c>
      <c r="AW18" s="150">
        <f>'Investimenti e debito'!AL9</f>
        <v>0</v>
      </c>
      <c r="AX18" s="150">
        <f>'Investimenti e debito'!AM9</f>
        <v>0</v>
      </c>
      <c r="AY18" s="150">
        <f>'Investimenti e debito'!AN9</f>
        <v>0</v>
      </c>
      <c r="AZ18" s="150">
        <f>'Investimenti e debito'!AO9</f>
        <v>0</v>
      </c>
      <c r="BA18" s="150">
        <f>'Investimenti e debito'!AP9</f>
        <v>0</v>
      </c>
      <c r="BB18" s="150">
        <f>'Investimenti e debito'!AQ9</f>
        <v>0</v>
      </c>
      <c r="BC18" s="150">
        <f>'Investimenti e debito'!AR9</f>
        <v>0</v>
      </c>
      <c r="BD18" s="150">
        <f>'Investimenti e debito'!AS9</f>
        <v>0</v>
      </c>
      <c r="BE18" s="150">
        <f>'Investimenti e debito'!AT9</f>
        <v>0</v>
      </c>
      <c r="BF18" s="150">
        <f>'Investimenti e debito'!AU9</f>
        <v>0</v>
      </c>
      <c r="BG18" s="150">
        <f>'Investimenti e debito'!AV9</f>
        <v>0</v>
      </c>
      <c r="BH18" s="150">
        <f>'Investimenti e debito'!AW9</f>
        <v>0</v>
      </c>
      <c r="BI18" s="150">
        <f>'Investimenti e debito'!AX9</f>
        <v>0</v>
      </c>
      <c r="BJ18" s="150">
        <f>'Investimenti e debito'!AY9</f>
        <v>0</v>
      </c>
      <c r="BK18" s="150">
        <f>'Investimenti e debito'!AZ9</f>
        <v>0</v>
      </c>
      <c r="BL18" s="150">
        <f>'Investimenti e debito'!BA9</f>
        <v>0</v>
      </c>
      <c r="BM18" s="150">
        <f>'Investimenti e debito'!BB9</f>
        <v>0</v>
      </c>
      <c r="BN18" s="150">
        <f>'Investimenti e debito'!BC9</f>
        <v>0</v>
      </c>
      <c r="BO18" s="150">
        <f>'Investimenti e debito'!BD9</f>
        <v>0</v>
      </c>
      <c r="BP18" s="150">
        <f>'Investimenti e debito'!BE9</f>
        <v>0</v>
      </c>
      <c r="BQ18" s="150">
        <f>'Investimenti e debito'!BF9</f>
        <v>0</v>
      </c>
      <c r="BR18" s="150">
        <f>'Investimenti e debito'!BG9</f>
        <v>0</v>
      </c>
      <c r="BS18" s="150">
        <f>'Investimenti e debito'!BH9</f>
        <v>0</v>
      </c>
      <c r="BT18" s="150">
        <f>'Investimenti e debito'!BI9</f>
        <v>0</v>
      </c>
      <c r="BU18" s="150">
        <f>'Investimenti e debito'!BJ9</f>
        <v>0</v>
      </c>
      <c r="BV18" s="150">
        <f>'Investimenti e debito'!BK9</f>
        <v>0</v>
      </c>
      <c r="BW18" s="150">
        <f>'Investimenti e debito'!BL9</f>
        <v>0</v>
      </c>
      <c r="BX18" s="150">
        <f>'Investimenti e debito'!BM9</f>
        <v>0</v>
      </c>
      <c r="BY18" s="150">
        <f>'Investimenti e debito'!BN9</f>
        <v>0</v>
      </c>
      <c r="BZ18" s="150">
        <f>'Investimenti e debito'!BO9</f>
        <v>0</v>
      </c>
      <c r="CA18" s="150">
        <f>'Investimenti e debito'!BP9</f>
        <v>0</v>
      </c>
      <c r="CB18" s="150">
        <f>'Investimenti e debito'!BQ9</f>
        <v>0</v>
      </c>
      <c r="CC18" s="150">
        <f>'Investimenti e debito'!BR9</f>
        <v>0</v>
      </c>
      <c r="CD18" s="150">
        <f>'Investimenti e debito'!BS9</f>
        <v>0</v>
      </c>
      <c r="CE18" s="150">
        <f>'Investimenti e debito'!BT9</f>
        <v>0</v>
      </c>
      <c r="CF18" s="150">
        <f>'Investimenti e debito'!BU9</f>
        <v>0</v>
      </c>
      <c r="CG18" s="150">
        <f>'Investimenti e debito'!BV9</f>
        <v>0</v>
      </c>
      <c r="CH18" s="150">
        <f>'Investimenti e debito'!BW9</f>
        <v>0</v>
      </c>
      <c r="CI18" s="150">
        <f>'Investimenti e debito'!BX9</f>
        <v>0</v>
      </c>
      <c r="CJ18" s="150">
        <f>'Investimenti e debito'!BY9</f>
        <v>0</v>
      </c>
      <c r="CK18" s="150">
        <f>'Investimenti e debito'!BZ9</f>
        <v>0</v>
      </c>
      <c r="CL18" s="150">
        <f>'Investimenti e debito'!CA9</f>
        <v>0</v>
      </c>
      <c r="CM18" s="150">
        <f>'Investimenti e debito'!CB9</f>
        <v>0</v>
      </c>
      <c r="CN18" s="150">
        <f>'Investimenti e debito'!CC9</f>
        <v>0</v>
      </c>
      <c r="CO18" s="150">
        <f>'Investimenti e debito'!CD9</f>
        <v>0</v>
      </c>
      <c r="CP18" s="150">
        <f>'Investimenti e debito'!CE9</f>
        <v>0</v>
      </c>
      <c r="CQ18" s="150">
        <f>'Investimenti e debito'!CF9</f>
        <v>0</v>
      </c>
      <c r="CR18" s="150">
        <f>'Investimenti e debito'!CG9</f>
        <v>0</v>
      </c>
      <c r="CS18" s="150">
        <f>'Investimenti e debito'!CH9</f>
        <v>0</v>
      </c>
      <c r="CT18" s="150">
        <f>'Investimenti e debito'!CI9</f>
        <v>0</v>
      </c>
      <c r="CU18" s="150">
        <f>'Investimenti e debito'!CJ9</f>
        <v>0</v>
      </c>
      <c r="CV18" s="150">
        <f>'Investimenti e debito'!CK9</f>
        <v>0</v>
      </c>
      <c r="CW18" s="150">
        <f>'Investimenti e debito'!CL9</f>
        <v>0</v>
      </c>
      <c r="CX18" s="150">
        <f>'Investimenti e debito'!CM9</f>
        <v>0</v>
      </c>
      <c r="CY18" s="150">
        <f>'Investimenti e debito'!CN9</f>
        <v>0</v>
      </c>
      <c r="CZ18" s="150">
        <f>'Investimenti e debito'!CO9</f>
        <v>0</v>
      </c>
      <c r="DA18" s="150">
        <f>'Investimenti e debito'!CP9</f>
        <v>0</v>
      </c>
      <c r="DB18" s="150">
        <f>'Investimenti e debito'!CQ9</f>
        <v>0</v>
      </c>
      <c r="DC18" s="150">
        <f>'Investimenti e debito'!CR9</f>
        <v>0</v>
      </c>
      <c r="DD18" s="150">
        <f>'Investimenti e debito'!CS9</f>
        <v>0</v>
      </c>
      <c r="DE18" s="150">
        <f>'Investimenti e debito'!CT9</f>
        <v>0</v>
      </c>
      <c r="DF18" s="150">
        <f>'Investimenti e debito'!CU9</f>
        <v>0</v>
      </c>
      <c r="DG18" s="150">
        <f>'Investimenti e debito'!CV9</f>
        <v>0</v>
      </c>
      <c r="DH18" s="150">
        <f>'Investimenti e debito'!CW9</f>
        <v>0</v>
      </c>
      <c r="DI18" s="150">
        <f>'Investimenti e debito'!CX9</f>
        <v>0</v>
      </c>
      <c r="DJ18" s="150">
        <f>'Investimenti e debito'!CY9</f>
        <v>0</v>
      </c>
      <c r="DK18" s="150">
        <f>'Investimenti e debito'!CZ9</f>
        <v>0</v>
      </c>
      <c r="DL18" s="150">
        <f>'Investimenti e debito'!DA9</f>
        <v>0</v>
      </c>
      <c r="DM18" s="150">
        <f>'Investimenti e debito'!DB9</f>
        <v>0</v>
      </c>
      <c r="DN18" s="150">
        <f>'Investimenti e debito'!DC9</f>
        <v>0</v>
      </c>
      <c r="DO18" s="150">
        <f>'Investimenti e debito'!DD9</f>
        <v>0</v>
      </c>
      <c r="DP18" s="150">
        <f>'Investimenti e debito'!DE9</f>
        <v>0</v>
      </c>
      <c r="DQ18" s="150">
        <f>'Investimenti e debito'!DF9</f>
        <v>0</v>
      </c>
      <c r="DR18" s="150">
        <f>'Investimenti e debito'!DG9</f>
        <v>0</v>
      </c>
    </row>
    <row r="19" spans="1:122" s="150" customFormat="1" x14ac:dyDescent="0.3">
      <c r="A19" t="str">
        <f>'Investimenti e debito'!C10</f>
        <v>Software gestionale</v>
      </c>
      <c r="C19" s="151">
        <f>0</f>
        <v>0</v>
      </c>
      <c r="D19" s="151">
        <f>0</f>
        <v>0</v>
      </c>
      <c r="E19" s="151">
        <f>0</f>
        <v>0</v>
      </c>
      <c r="F19" s="151">
        <f>0</f>
        <v>0</v>
      </c>
      <c r="G19" s="151">
        <f>0</f>
        <v>0</v>
      </c>
      <c r="H19" s="151">
        <f>0</f>
        <v>0</v>
      </c>
      <c r="I19" s="151">
        <f>0</f>
        <v>0</v>
      </c>
      <c r="J19" s="151">
        <f>0</f>
        <v>0</v>
      </c>
      <c r="K19" s="151">
        <f>0</f>
        <v>0</v>
      </c>
      <c r="L19" s="151">
        <f>0</f>
        <v>0</v>
      </c>
      <c r="M19" s="151">
        <f>0</f>
        <v>0</v>
      </c>
      <c r="N19" s="151">
        <f>0</f>
        <v>0</v>
      </c>
      <c r="O19" s="150">
        <f>'Investimenti e debito'!D10</f>
        <v>0</v>
      </c>
      <c r="P19" s="150">
        <f>'Investimenti e debito'!E10</f>
        <v>0</v>
      </c>
      <c r="Q19" s="150">
        <f>'Investimenti e debito'!F10</f>
        <v>0</v>
      </c>
      <c r="R19" s="150">
        <f>'Investimenti e debito'!G10</f>
        <v>0</v>
      </c>
      <c r="S19" s="150">
        <f>'Investimenti e debito'!H10</f>
        <v>0</v>
      </c>
      <c r="T19" s="150">
        <f>'Investimenti e debito'!I10</f>
        <v>0</v>
      </c>
      <c r="U19" s="150">
        <f>'Investimenti e debito'!J10</f>
        <v>0</v>
      </c>
      <c r="V19" s="150">
        <f>'Investimenti e debito'!K10</f>
        <v>0</v>
      </c>
      <c r="W19" s="150">
        <f>'Investimenti e debito'!L10</f>
        <v>0</v>
      </c>
      <c r="X19" s="150">
        <f>'Investimenti e debito'!M10</f>
        <v>0</v>
      </c>
      <c r="Y19" s="150">
        <f>'Investimenti e debito'!N10</f>
        <v>0</v>
      </c>
      <c r="Z19" s="150">
        <f>'Investimenti e debito'!O10</f>
        <v>0</v>
      </c>
      <c r="AA19" s="150">
        <f>'Investimenti e debito'!P10</f>
        <v>5000</v>
      </c>
      <c r="AB19" s="150">
        <f>'Investimenti e debito'!Q10</f>
        <v>0</v>
      </c>
      <c r="AC19" s="150">
        <f>'Investimenti e debito'!R10</f>
        <v>0</v>
      </c>
      <c r="AD19" s="150">
        <f>'Investimenti e debito'!S10</f>
        <v>0</v>
      </c>
      <c r="AE19" s="150">
        <f>'Investimenti e debito'!T10</f>
        <v>0</v>
      </c>
      <c r="AF19" s="150">
        <f>'Investimenti e debito'!U10</f>
        <v>0</v>
      </c>
      <c r="AG19" s="150">
        <f>'Investimenti e debito'!V10</f>
        <v>0</v>
      </c>
      <c r="AH19" s="150">
        <f>'Investimenti e debito'!W10</f>
        <v>0</v>
      </c>
      <c r="AI19" s="150">
        <f>'Investimenti e debito'!X10</f>
        <v>0</v>
      </c>
      <c r="AJ19" s="150">
        <f>'Investimenti e debito'!Y10</f>
        <v>0</v>
      </c>
      <c r="AK19" s="150">
        <f>'Investimenti e debito'!Z10</f>
        <v>0</v>
      </c>
      <c r="AL19" s="150">
        <f>'Investimenti e debito'!AA10</f>
        <v>0</v>
      </c>
      <c r="AM19" s="150">
        <f>'Investimenti e debito'!AB10</f>
        <v>0</v>
      </c>
      <c r="AN19" s="150">
        <f>'Investimenti e debito'!AC10</f>
        <v>0</v>
      </c>
      <c r="AO19" s="150">
        <f>'Investimenti e debito'!AD10</f>
        <v>0</v>
      </c>
      <c r="AP19" s="150">
        <f>'Investimenti e debito'!AE10</f>
        <v>0</v>
      </c>
      <c r="AQ19" s="150">
        <f>'Investimenti e debito'!AF10</f>
        <v>0</v>
      </c>
      <c r="AR19" s="150">
        <f>'Investimenti e debito'!AG10</f>
        <v>0</v>
      </c>
      <c r="AS19" s="150">
        <f>'Investimenti e debito'!AH10</f>
        <v>0</v>
      </c>
      <c r="AT19" s="150">
        <f>'Investimenti e debito'!AI10</f>
        <v>0</v>
      </c>
      <c r="AU19" s="150">
        <f>'Investimenti e debito'!AJ10</f>
        <v>0</v>
      </c>
      <c r="AV19" s="150">
        <f>'Investimenti e debito'!AK10</f>
        <v>0</v>
      </c>
      <c r="AW19" s="150">
        <f>'Investimenti e debito'!AL10</f>
        <v>0</v>
      </c>
      <c r="AX19" s="150">
        <f>'Investimenti e debito'!AM10</f>
        <v>0</v>
      </c>
      <c r="AY19" s="150">
        <f>'Investimenti e debito'!AN10</f>
        <v>0</v>
      </c>
      <c r="AZ19" s="150">
        <f>'Investimenti e debito'!AO10</f>
        <v>0</v>
      </c>
      <c r="BA19" s="150">
        <f>'Investimenti e debito'!AP10</f>
        <v>0</v>
      </c>
      <c r="BB19" s="150">
        <f>'Investimenti e debito'!AQ10</f>
        <v>0</v>
      </c>
      <c r="BC19" s="150">
        <f>'Investimenti e debito'!AR10</f>
        <v>0</v>
      </c>
      <c r="BD19" s="150">
        <f>'Investimenti e debito'!AS10</f>
        <v>0</v>
      </c>
      <c r="BE19" s="150">
        <f>'Investimenti e debito'!AT10</f>
        <v>0</v>
      </c>
      <c r="BF19" s="150">
        <f>'Investimenti e debito'!AU10</f>
        <v>0</v>
      </c>
      <c r="BG19" s="150">
        <f>'Investimenti e debito'!AV10</f>
        <v>0</v>
      </c>
      <c r="BH19" s="150">
        <f>'Investimenti e debito'!AW10</f>
        <v>0</v>
      </c>
      <c r="BI19" s="150">
        <f>'Investimenti e debito'!AX10</f>
        <v>0</v>
      </c>
      <c r="BJ19" s="150">
        <f>'Investimenti e debito'!AY10</f>
        <v>0</v>
      </c>
      <c r="BK19" s="150">
        <f>'Investimenti e debito'!AZ10</f>
        <v>0</v>
      </c>
      <c r="BL19" s="150">
        <f>'Investimenti e debito'!BA10</f>
        <v>0</v>
      </c>
      <c r="BM19" s="150">
        <f>'Investimenti e debito'!BB10</f>
        <v>0</v>
      </c>
      <c r="BN19" s="150">
        <f>'Investimenti e debito'!BC10</f>
        <v>0</v>
      </c>
      <c r="BO19" s="150">
        <f>'Investimenti e debito'!BD10</f>
        <v>0</v>
      </c>
      <c r="BP19" s="150">
        <f>'Investimenti e debito'!BE10</f>
        <v>0</v>
      </c>
      <c r="BQ19" s="150">
        <f>'Investimenti e debito'!BF10</f>
        <v>0</v>
      </c>
      <c r="BR19" s="150">
        <f>'Investimenti e debito'!BG10</f>
        <v>0</v>
      </c>
      <c r="BS19" s="150">
        <f>'Investimenti e debito'!BH10</f>
        <v>0</v>
      </c>
      <c r="BT19" s="150">
        <f>'Investimenti e debito'!BI10</f>
        <v>0</v>
      </c>
      <c r="BU19" s="150">
        <f>'Investimenti e debito'!BJ10</f>
        <v>0</v>
      </c>
      <c r="BV19" s="150">
        <f>'Investimenti e debito'!BK10</f>
        <v>0</v>
      </c>
      <c r="BW19" s="150">
        <f>'Investimenti e debito'!BL10</f>
        <v>0</v>
      </c>
      <c r="BX19" s="150">
        <f>'Investimenti e debito'!BM10</f>
        <v>0</v>
      </c>
      <c r="BY19" s="150">
        <f>'Investimenti e debito'!BN10</f>
        <v>0</v>
      </c>
      <c r="BZ19" s="150">
        <f>'Investimenti e debito'!BO10</f>
        <v>0</v>
      </c>
      <c r="CA19" s="150">
        <f>'Investimenti e debito'!BP10</f>
        <v>0</v>
      </c>
      <c r="CB19" s="150">
        <f>'Investimenti e debito'!BQ10</f>
        <v>0</v>
      </c>
      <c r="CC19" s="150">
        <f>'Investimenti e debito'!BR10</f>
        <v>0</v>
      </c>
      <c r="CD19" s="150">
        <f>'Investimenti e debito'!BS10</f>
        <v>0</v>
      </c>
      <c r="CE19" s="150">
        <f>'Investimenti e debito'!BT10</f>
        <v>0</v>
      </c>
      <c r="CF19" s="150">
        <f>'Investimenti e debito'!BU10</f>
        <v>0</v>
      </c>
      <c r="CG19" s="150">
        <f>'Investimenti e debito'!BV10</f>
        <v>0</v>
      </c>
      <c r="CH19" s="150">
        <f>'Investimenti e debito'!BW10</f>
        <v>0</v>
      </c>
      <c r="CI19" s="150">
        <f>'Investimenti e debito'!BX10</f>
        <v>0</v>
      </c>
      <c r="CJ19" s="150">
        <f>'Investimenti e debito'!BY10</f>
        <v>0</v>
      </c>
      <c r="CK19" s="150">
        <f>'Investimenti e debito'!BZ10</f>
        <v>0</v>
      </c>
      <c r="CL19" s="150">
        <f>'Investimenti e debito'!CA10</f>
        <v>0</v>
      </c>
      <c r="CM19" s="150">
        <f>'Investimenti e debito'!CB10</f>
        <v>0</v>
      </c>
      <c r="CN19" s="150">
        <f>'Investimenti e debito'!CC10</f>
        <v>0</v>
      </c>
      <c r="CO19" s="150">
        <f>'Investimenti e debito'!CD10</f>
        <v>0</v>
      </c>
      <c r="CP19" s="150">
        <f>'Investimenti e debito'!CE10</f>
        <v>0</v>
      </c>
      <c r="CQ19" s="150">
        <f>'Investimenti e debito'!CF10</f>
        <v>0</v>
      </c>
      <c r="CR19" s="150">
        <f>'Investimenti e debito'!CG10</f>
        <v>0</v>
      </c>
      <c r="CS19" s="150">
        <f>'Investimenti e debito'!CH10</f>
        <v>0</v>
      </c>
      <c r="CT19" s="150">
        <f>'Investimenti e debito'!CI10</f>
        <v>0</v>
      </c>
      <c r="CU19" s="150">
        <f>'Investimenti e debito'!CJ10</f>
        <v>0</v>
      </c>
      <c r="CV19" s="150">
        <f>'Investimenti e debito'!CK10</f>
        <v>0</v>
      </c>
      <c r="CW19" s="150">
        <f>'Investimenti e debito'!CL10</f>
        <v>0</v>
      </c>
      <c r="CX19" s="150">
        <f>'Investimenti e debito'!CM10</f>
        <v>0</v>
      </c>
      <c r="CY19" s="150">
        <f>'Investimenti e debito'!CN10</f>
        <v>0</v>
      </c>
      <c r="CZ19" s="150">
        <f>'Investimenti e debito'!CO10</f>
        <v>0</v>
      </c>
      <c r="DA19" s="150">
        <f>'Investimenti e debito'!CP10</f>
        <v>0</v>
      </c>
      <c r="DB19" s="150">
        <f>'Investimenti e debito'!CQ10</f>
        <v>0</v>
      </c>
      <c r="DC19" s="150">
        <f>'Investimenti e debito'!CR10</f>
        <v>0</v>
      </c>
      <c r="DD19" s="150">
        <f>'Investimenti e debito'!CS10</f>
        <v>0</v>
      </c>
      <c r="DE19" s="150">
        <f>'Investimenti e debito'!CT10</f>
        <v>0</v>
      </c>
      <c r="DF19" s="150">
        <f>'Investimenti e debito'!CU10</f>
        <v>0</v>
      </c>
      <c r="DG19" s="150">
        <f>'Investimenti e debito'!CV10</f>
        <v>0</v>
      </c>
      <c r="DH19" s="150">
        <f>'Investimenti e debito'!CW10</f>
        <v>0</v>
      </c>
      <c r="DI19" s="150">
        <f>'Investimenti e debito'!CX10</f>
        <v>0</v>
      </c>
      <c r="DJ19" s="150">
        <f>'Investimenti e debito'!CY10</f>
        <v>0</v>
      </c>
      <c r="DK19" s="150">
        <f>'Investimenti e debito'!CZ10</f>
        <v>0</v>
      </c>
      <c r="DL19" s="150">
        <f>'Investimenti e debito'!DA10</f>
        <v>0</v>
      </c>
      <c r="DM19" s="150">
        <f>'Investimenti e debito'!DB10</f>
        <v>0</v>
      </c>
      <c r="DN19" s="150">
        <f>'Investimenti e debito'!DC10</f>
        <v>0</v>
      </c>
      <c r="DO19" s="150">
        <f>'Investimenti e debito'!DD10</f>
        <v>0</v>
      </c>
      <c r="DP19" s="150">
        <f>'Investimenti e debito'!DE10</f>
        <v>0</v>
      </c>
      <c r="DQ19" s="150">
        <f>'Investimenti e debito'!DF10</f>
        <v>0</v>
      </c>
      <c r="DR19" s="150">
        <f>'Investimenti e debito'!DG10</f>
        <v>0</v>
      </c>
    </row>
    <row r="20" spans="1:122" s="152" customFormat="1" x14ac:dyDescent="0.3">
      <c r="A20" t="s">
        <v>158</v>
      </c>
      <c r="C20" s="154">
        <f>0</f>
        <v>0</v>
      </c>
      <c r="D20" s="154">
        <f>0</f>
        <v>0</v>
      </c>
      <c r="E20" s="154">
        <f>0</f>
        <v>0</v>
      </c>
      <c r="F20" s="154">
        <f>0</f>
        <v>0</v>
      </c>
      <c r="G20" s="154">
        <f>0</f>
        <v>0</v>
      </c>
      <c r="H20" s="154">
        <f>0</f>
        <v>0</v>
      </c>
      <c r="I20" s="154">
        <f>0</f>
        <v>0</v>
      </c>
      <c r="J20" s="154">
        <f>0</f>
        <v>0</v>
      </c>
      <c r="K20" s="154">
        <f>0</f>
        <v>0</v>
      </c>
      <c r="L20" s="154">
        <f>0</f>
        <v>0</v>
      </c>
      <c r="M20" s="154">
        <f>0</f>
        <v>0</v>
      </c>
      <c r="N20" s="154">
        <f>0</f>
        <v>0</v>
      </c>
      <c r="O20" s="154">
        <f>0</f>
        <v>0</v>
      </c>
      <c r="P20" s="152">
        <f>INPUT!$E$32/7</f>
        <v>16157.142857142857</v>
      </c>
      <c r="Q20" s="152">
        <f>INPUT!$E$32/7</f>
        <v>16157.142857142857</v>
      </c>
      <c r="R20" s="152">
        <f>INPUT!$E$32/7</f>
        <v>16157.142857142857</v>
      </c>
      <c r="S20" s="152">
        <f>INPUT!$E$32/7</f>
        <v>16157.142857142857</v>
      </c>
      <c r="T20" s="152">
        <f>INPUT!$E$32/7</f>
        <v>16157.142857142857</v>
      </c>
      <c r="U20" s="152">
        <f>INPUT!$E$32/7</f>
        <v>16157.142857142857</v>
      </c>
      <c r="V20" s="152">
        <f>INPUT!$E$32/7</f>
        <v>16157.142857142857</v>
      </c>
      <c r="W20" s="152">
        <v>0</v>
      </c>
      <c r="X20" s="152">
        <v>0</v>
      </c>
      <c r="Y20" s="152">
        <v>0</v>
      </c>
      <c r="Z20" s="152">
        <v>0</v>
      </c>
      <c r="AA20" s="152">
        <v>0</v>
      </c>
      <c r="AB20" s="152">
        <v>0</v>
      </c>
      <c r="AC20" s="152">
        <v>0</v>
      </c>
      <c r="AD20" s="152">
        <v>0</v>
      </c>
      <c r="AE20" s="152">
        <v>0</v>
      </c>
      <c r="AF20" s="152">
        <v>0</v>
      </c>
      <c r="AG20" s="152">
        <v>0</v>
      </c>
      <c r="AH20" s="152">
        <v>0</v>
      </c>
      <c r="AI20" s="152">
        <v>0</v>
      </c>
      <c r="AJ20" s="152">
        <v>0</v>
      </c>
      <c r="AK20" s="152">
        <v>0</v>
      </c>
      <c r="AL20" s="152">
        <v>0</v>
      </c>
      <c r="AM20" s="152">
        <v>0</v>
      </c>
      <c r="AN20" s="152">
        <v>0</v>
      </c>
      <c r="AO20" s="152">
        <v>0</v>
      </c>
      <c r="AP20" s="152">
        <v>0</v>
      </c>
      <c r="AQ20" s="152">
        <v>0</v>
      </c>
      <c r="AR20" s="152">
        <v>0</v>
      </c>
      <c r="AS20" s="152">
        <v>0</v>
      </c>
      <c r="AT20" s="152">
        <v>0</v>
      </c>
      <c r="AU20" s="152">
        <v>0</v>
      </c>
      <c r="AV20" s="152">
        <v>0</v>
      </c>
      <c r="AW20" s="152">
        <v>0</v>
      </c>
      <c r="AX20" s="152">
        <v>0</v>
      </c>
      <c r="AY20" s="152">
        <v>0</v>
      </c>
      <c r="AZ20" s="152">
        <v>0</v>
      </c>
      <c r="BA20" s="152">
        <v>0</v>
      </c>
      <c r="BB20" s="152">
        <v>0</v>
      </c>
      <c r="BC20" s="152">
        <v>0</v>
      </c>
      <c r="BD20" s="152">
        <v>0</v>
      </c>
      <c r="BE20" s="152">
        <v>0</v>
      </c>
      <c r="BF20" s="152">
        <v>0</v>
      </c>
      <c r="BG20" s="152">
        <v>0</v>
      </c>
      <c r="BH20" s="152">
        <v>0</v>
      </c>
      <c r="BI20" s="152">
        <v>0</v>
      </c>
      <c r="BJ20" s="152">
        <v>0</v>
      </c>
      <c r="BK20" s="152">
        <v>0</v>
      </c>
      <c r="BL20" s="152">
        <v>0</v>
      </c>
      <c r="BM20" s="152">
        <v>0</v>
      </c>
      <c r="BN20" s="152">
        <v>0</v>
      </c>
      <c r="BO20" s="152">
        <v>0</v>
      </c>
      <c r="BP20" s="152">
        <v>0</v>
      </c>
      <c r="BQ20" s="152">
        <v>0</v>
      </c>
      <c r="BR20" s="152">
        <v>0</v>
      </c>
      <c r="BS20" s="152">
        <v>0</v>
      </c>
      <c r="BT20" s="152">
        <v>0</v>
      </c>
      <c r="BU20" s="152">
        <v>0</v>
      </c>
      <c r="BV20" s="152">
        <v>0</v>
      </c>
      <c r="BW20" s="152">
        <v>0</v>
      </c>
      <c r="BX20" s="152">
        <v>0</v>
      </c>
      <c r="BY20" s="152">
        <v>0</v>
      </c>
      <c r="BZ20" s="152">
        <v>0</v>
      </c>
      <c r="CA20" s="152">
        <v>0</v>
      </c>
      <c r="CB20" s="152">
        <v>0</v>
      </c>
      <c r="CC20" s="152">
        <v>0</v>
      </c>
      <c r="CD20" s="152">
        <v>0</v>
      </c>
      <c r="CE20" s="152">
        <v>0</v>
      </c>
      <c r="CF20" s="152">
        <v>0</v>
      </c>
      <c r="CG20" s="152">
        <v>0</v>
      </c>
      <c r="CH20" s="152">
        <v>0</v>
      </c>
      <c r="CI20" s="152">
        <v>0</v>
      </c>
      <c r="CJ20" s="152">
        <v>0</v>
      </c>
      <c r="CK20" s="152">
        <v>0</v>
      </c>
      <c r="CL20" s="152">
        <v>0</v>
      </c>
      <c r="CM20" s="152">
        <v>0</v>
      </c>
      <c r="CN20" s="152">
        <v>0</v>
      </c>
      <c r="CO20" s="152">
        <v>0</v>
      </c>
      <c r="CP20" s="152">
        <v>0</v>
      </c>
      <c r="CQ20" s="152">
        <v>0</v>
      </c>
      <c r="CR20" s="152">
        <v>0</v>
      </c>
      <c r="CS20" s="152">
        <v>0</v>
      </c>
      <c r="CT20" s="152">
        <v>0</v>
      </c>
      <c r="CU20" s="152">
        <v>0</v>
      </c>
      <c r="CV20" s="152">
        <v>0</v>
      </c>
      <c r="CW20" s="152">
        <v>0</v>
      </c>
      <c r="CX20" s="152">
        <v>0</v>
      </c>
      <c r="CY20" s="152">
        <v>0</v>
      </c>
      <c r="CZ20" s="152">
        <v>0</v>
      </c>
      <c r="DA20" s="152">
        <v>0</v>
      </c>
      <c r="DB20" s="152">
        <v>0</v>
      </c>
      <c r="DC20" s="152">
        <v>0</v>
      </c>
      <c r="DD20" s="152">
        <v>0</v>
      </c>
      <c r="DE20" s="152">
        <v>0</v>
      </c>
      <c r="DF20" s="152">
        <v>0</v>
      </c>
      <c r="DG20" s="152">
        <v>0</v>
      </c>
      <c r="DH20" s="152">
        <v>0</v>
      </c>
      <c r="DI20" s="152">
        <v>0</v>
      </c>
      <c r="DJ20" s="152">
        <v>0</v>
      </c>
      <c r="DK20" s="152">
        <v>0</v>
      </c>
      <c r="DL20" s="152">
        <v>0</v>
      </c>
      <c r="DM20" s="152">
        <v>0</v>
      </c>
      <c r="DN20" s="152">
        <v>0</v>
      </c>
      <c r="DO20" s="152">
        <v>0</v>
      </c>
      <c r="DP20" s="152">
        <v>0</v>
      </c>
      <c r="DQ20" s="152">
        <v>0</v>
      </c>
      <c r="DR20" s="152">
        <v>0</v>
      </c>
    </row>
    <row r="21" spans="1:122" s="152" customFormat="1" x14ac:dyDescent="0.3">
      <c r="A21" t="s">
        <v>280</v>
      </c>
      <c r="C21" s="154">
        <v>0</v>
      </c>
      <c r="D21" s="154">
        <v>0</v>
      </c>
      <c r="E21" s="154">
        <v>0</v>
      </c>
      <c r="F21" s="154">
        <v>0</v>
      </c>
      <c r="G21" s="154">
        <v>0</v>
      </c>
      <c r="H21" s="154">
        <v>0</v>
      </c>
      <c r="I21" s="154">
        <v>0</v>
      </c>
      <c r="J21" s="154">
        <v>0</v>
      </c>
      <c r="K21" s="154">
        <v>0</v>
      </c>
      <c r="L21" s="154">
        <v>0</v>
      </c>
      <c r="M21" s="154">
        <v>0</v>
      </c>
      <c r="N21" s="154">
        <v>0</v>
      </c>
      <c r="O21" s="154">
        <v>0</v>
      </c>
      <c r="P21" s="154">
        <v>0</v>
      </c>
      <c r="Q21" s="154">
        <v>0</v>
      </c>
      <c r="R21" s="154">
        <v>0</v>
      </c>
      <c r="S21" s="154">
        <v>0</v>
      </c>
      <c r="T21" s="154">
        <v>0</v>
      </c>
      <c r="U21" s="154">
        <v>0</v>
      </c>
      <c r="V21" s="152">
        <f>INPUT!E36</f>
        <v>27000</v>
      </c>
    </row>
    <row r="22" spans="1:122" s="152" customFormat="1" x14ac:dyDescent="0.3">
      <c r="A22" t="s">
        <v>159</v>
      </c>
      <c r="C22" s="154">
        <f>0</f>
        <v>0</v>
      </c>
      <c r="D22" s="154">
        <f>0</f>
        <v>0</v>
      </c>
      <c r="E22" s="154">
        <f>0</f>
        <v>0</v>
      </c>
      <c r="F22" s="154">
        <f>0</f>
        <v>0</v>
      </c>
      <c r="G22" s="154">
        <f>0</f>
        <v>0</v>
      </c>
      <c r="H22" s="154">
        <f>0</f>
        <v>0</v>
      </c>
      <c r="I22" s="154">
        <f>0</f>
        <v>0</v>
      </c>
      <c r="J22" s="154">
        <f>0</f>
        <v>0</v>
      </c>
      <c r="K22" s="154">
        <f>INPUT!$E$34/3</f>
        <v>10000</v>
      </c>
      <c r="L22" s="154">
        <f>INPUT!$E$34/3</f>
        <v>10000</v>
      </c>
      <c r="M22" s="154">
        <f>INPUT!$E$34/3</f>
        <v>10000</v>
      </c>
      <c r="N22" s="154"/>
      <c r="O22" s="154"/>
    </row>
    <row r="23" spans="1:122" s="154" customFormat="1" x14ac:dyDescent="0.3">
      <c r="A23" s="62" t="s">
        <v>160</v>
      </c>
      <c r="B23" s="153"/>
      <c r="C23" s="153">
        <f>C12-C13</f>
        <v>5422.7133333333295</v>
      </c>
      <c r="D23" s="153">
        <f t="shared" ref="D23:BO23" si="4">D12-D13</f>
        <v>13144.273333333331</v>
      </c>
      <c r="E23" s="153">
        <f t="shared" si="4"/>
        <v>14651.093333333331</v>
      </c>
      <c r="F23" s="153">
        <f t="shared" si="4"/>
        <v>18142.833333333336</v>
      </c>
      <c r="G23" s="153">
        <f t="shared" si="4"/>
        <v>14860.433333333334</v>
      </c>
      <c r="H23" s="153">
        <f t="shared" si="4"/>
        <v>15884.363333333335</v>
      </c>
      <c r="I23" s="153">
        <f t="shared" si="4"/>
        <v>18675.593333333331</v>
      </c>
      <c r="J23" s="153">
        <f t="shared" si="4"/>
        <v>-7365.8866666666654</v>
      </c>
      <c r="K23" s="153">
        <f>K12-K13</f>
        <v>11596.433333333327</v>
      </c>
      <c r="L23" s="153">
        <f t="shared" si="4"/>
        <v>15782.806582098769</v>
      </c>
      <c r="M23" s="153">
        <f t="shared" si="4"/>
        <v>16952.806582098769</v>
      </c>
      <c r="N23" s="153">
        <f t="shared" si="4"/>
        <v>16782.806582098769</v>
      </c>
      <c r="O23" s="153">
        <f>O12-O13</f>
        <v>-190954.79108657842</v>
      </c>
      <c r="P23" s="153">
        <f>P12-P13</f>
        <v>11382.882528564824</v>
      </c>
      <c r="Q23" s="153">
        <f t="shared" si="4"/>
        <v>4545.8558079310333</v>
      </c>
      <c r="R23" s="153">
        <f t="shared" si="4"/>
        <v>2633.5019832571725</v>
      </c>
      <c r="S23" s="153">
        <f t="shared" si="4"/>
        <v>5163.6752862839439</v>
      </c>
      <c r="T23" s="153">
        <f t="shared" si="4"/>
        <v>2806.3956095519206</v>
      </c>
      <c r="U23" s="153">
        <f t="shared" si="4"/>
        <v>3741.6830043141181</v>
      </c>
      <c r="V23" s="153">
        <f t="shared" si="4"/>
        <v>-22060.442318202022</v>
      </c>
      <c r="W23" s="153">
        <f t="shared" si="4"/>
        <v>17339.961456805497</v>
      </c>
      <c r="X23" s="153">
        <f t="shared" si="4"/>
        <v>15443.071979683074</v>
      </c>
      <c r="Y23" s="153">
        <f t="shared" si="4"/>
        <v>17988.831391582229</v>
      </c>
      <c r="Z23" s="153">
        <f t="shared" si="4"/>
        <v>8147.26055644999</v>
      </c>
      <c r="AA23" s="153">
        <f t="shared" si="4"/>
        <v>4779.6515312132615</v>
      </c>
      <c r="AB23" s="153">
        <f t="shared" si="4"/>
        <v>14993.483460929412</v>
      </c>
      <c r="AC23" s="153">
        <f t="shared" si="4"/>
        <v>16500.048739379534</v>
      </c>
      <c r="AD23" s="153">
        <f t="shared" si="4"/>
        <v>14619.368904240269</v>
      </c>
      <c r="AE23" s="153">
        <f t="shared" si="4"/>
        <v>17181.465664982388</v>
      </c>
      <c r="AF23" s="153">
        <f t="shared" si="4"/>
        <v>16356.360904236841</v>
      </c>
      <c r="AG23" s="153">
        <f t="shared" si="4"/>
        <v>15824.076679171943</v>
      </c>
      <c r="AH23" s="153">
        <f t="shared" si="4"/>
        <v>17054.63522288121</v>
      </c>
      <c r="AI23" s="153">
        <f t="shared" si="4"/>
        <v>18578.05894578241</v>
      </c>
      <c r="AJ23" s="153">
        <f t="shared" si="4"/>
        <v>16714.370437027887</v>
      </c>
      <c r="AK23" s="153">
        <f t="shared" si="4"/>
        <v>19293.592465925787</v>
      </c>
      <c r="AL23" s="153">
        <f t="shared" si="4"/>
        <v>9485.7479833729376</v>
      </c>
      <c r="AM23" s="153">
        <f t="shared" si="4"/>
        <v>19675.396443949281</v>
      </c>
      <c r="AN23" s="153">
        <f t="shared" si="4"/>
        <v>25966.630053616394</v>
      </c>
      <c r="AO23" s="153">
        <f t="shared" si="4"/>
        <v>27551.142064608848</v>
      </c>
      <c r="AP23" s="153">
        <f t="shared" si="4"/>
        <v>25748.957921125872</v>
      </c>
      <c r="AQ23" s="153">
        <f t="shared" si="4"/>
        <v>28390.103267460599</v>
      </c>
      <c r="AR23" s="153">
        <f t="shared" si="4"/>
        <v>27644.603949573768</v>
      </c>
      <c r="AS23" s="153">
        <f t="shared" si="4"/>
        <v>27192.486016679901</v>
      </c>
      <c r="AT23" s="153">
        <f t="shared" si="4"/>
        <v>28503.775722845905</v>
      </c>
      <c r="AU23" s="153">
        <f t="shared" si="4"/>
        <v>30108.499528602504</v>
      </c>
      <c r="AV23" s="153">
        <f t="shared" si="4"/>
        <v>28326.684102568175</v>
      </c>
      <c r="AW23" s="153">
        <f t="shared" si="4"/>
        <v>30988.356323085976</v>
      </c>
      <c r="AX23" s="153">
        <f t="shared" si="4"/>
        <v>21263.54327987332</v>
      </c>
      <c r="AY23" s="153">
        <f t="shared" si="4"/>
        <v>24901.087769511993</v>
      </c>
      <c r="AZ23" s="153">
        <f t="shared" si="4"/>
        <v>30233.386321815233</v>
      </c>
      <c r="BA23" s="153">
        <f t="shared" si="4"/>
        <v>31859.282164479948</v>
      </c>
      <c r="BB23" s="153">
        <f t="shared" si="4"/>
        <v>30098.803249480443</v>
      </c>
      <c r="BC23" s="153">
        <f t="shared" si="4"/>
        <v>32781.977748611644</v>
      </c>
      <c r="BD23" s="153">
        <f t="shared" si="4"/>
        <v>32078.8340552183</v>
      </c>
      <c r="BE23" s="153">
        <f t="shared" si="4"/>
        <v>31669.40078593816</v>
      </c>
      <c r="BF23" s="153">
        <f t="shared" si="4"/>
        <v>33023.706782458896</v>
      </c>
      <c r="BG23" s="153">
        <f t="shared" si="4"/>
        <v>34671.781113288809</v>
      </c>
      <c r="BH23" s="153">
        <f t="shared" si="4"/>
        <v>32933.65307554129</v>
      </c>
      <c r="BI23" s="153">
        <f t="shared" si="4"/>
        <v>35639.352196733911</v>
      </c>
      <c r="BJ23" s="153">
        <f t="shared" si="4"/>
        <v>25958.908236601237</v>
      </c>
      <c r="BK23" s="153">
        <f t="shared" si="4"/>
        <v>35572.351188921959</v>
      </c>
      <c r="BL23" s="153">
        <f t="shared" si="4"/>
        <v>35949.711283361008</v>
      </c>
      <c r="BM23" s="153">
        <f t="shared" si="4"/>
        <v>37621.018987325406</v>
      </c>
      <c r="BN23" s="153">
        <f t="shared" si="4"/>
        <v>35906.305007835363</v>
      </c>
      <c r="BO23" s="153">
        <f t="shared" si="4"/>
        <v>38635.6002934098</v>
      </c>
      <c r="BP23" s="153">
        <f t="shared" ref="BP23:DR23" si="5">BP12-BP13</f>
        <v>37978.936035967265</v>
      </c>
      <c r="BQ23" s="153">
        <f t="shared" si="5"/>
        <v>37616.343672740964</v>
      </c>
      <c r="BR23" s="153">
        <f t="shared" si="5"/>
        <v>39017.854888209717</v>
      </c>
      <c r="BS23" s="153">
        <f t="shared" si="5"/>
        <v>40713.501616044065</v>
      </c>
      <c r="BT23" s="153">
        <f t="shared" si="5"/>
        <v>39023.316041067148</v>
      </c>
      <c r="BU23" s="153">
        <f t="shared" si="5"/>
        <v>41777.33060123177</v>
      </c>
      <c r="BV23" s="153">
        <f t="shared" si="5"/>
        <v>32145.577989612699</v>
      </c>
      <c r="BW23" s="153">
        <f t="shared" si="5"/>
        <v>41321.220655266494</v>
      </c>
      <c r="BX23" s="153">
        <f t="shared" si="5"/>
        <v>41257.279934953309</v>
      </c>
      <c r="BY23" s="153">
        <f t="shared" si="5"/>
        <v>42483.758340632405</v>
      </c>
      <c r="BZ23" s="153">
        <f t="shared" si="5"/>
        <v>40320.658400644817</v>
      </c>
      <c r="CA23" s="153">
        <f t="shared" si="5"/>
        <v>42597.982659817113</v>
      </c>
      <c r="CB23" s="153">
        <f t="shared" si="5"/>
        <v>41485.73367956587</v>
      </c>
      <c r="CC23" s="153">
        <f t="shared" si="5"/>
        <v>40663.914038002367</v>
      </c>
      <c r="CD23" s="153">
        <f t="shared" si="5"/>
        <v>41602.526330038796</v>
      </c>
      <c r="CE23" s="153">
        <f t="shared" si="5"/>
        <v>42831.573167494258</v>
      </c>
      <c r="CF23" s="153">
        <f t="shared" si="5"/>
        <v>40671.057179202042</v>
      </c>
      <c r="CG23" s="153">
        <f t="shared" si="5"/>
        <v>42950.981011117248</v>
      </c>
      <c r="CH23" s="153">
        <f t="shared" si="5"/>
        <v>32841.347326425333</v>
      </c>
      <c r="CI23" s="153">
        <f t="shared" si="5"/>
        <v>42022.158805651379</v>
      </c>
      <c r="CJ23" s="153">
        <f t="shared" si="5"/>
        <v>41963.418146769553</v>
      </c>
      <c r="CK23" s="153">
        <f t="shared" si="5"/>
        <v>43195.128065314078</v>
      </c>
      <c r="CL23" s="153">
        <f t="shared" si="5"/>
        <v>41037.291294490242</v>
      </c>
      <c r="CM23" s="153">
        <f t="shared" si="5"/>
        <v>43319.91058528638</v>
      </c>
      <c r="CN23" s="153">
        <f t="shared" si="5"/>
        <v>42212.988706586642</v>
      </c>
      <c r="CO23" s="153">
        <f t="shared" si="5"/>
        <v>41396.528445284326</v>
      </c>
      <c r="CP23" s="153">
        <f t="shared" si="5"/>
        <v>42340.532606396118</v>
      </c>
      <c r="CQ23" s="153">
        <f t="shared" si="5"/>
        <v>43575.004013176709</v>
      </c>
      <c r="CR23" s="153">
        <f t="shared" si="5"/>
        <v>41419.945507234595</v>
      </c>
      <c r="CS23" s="153">
        <f t="shared" si="5"/>
        <v>43705.359948648496</v>
      </c>
      <c r="CT23" s="153">
        <f t="shared" si="5"/>
        <v>33601.250216084118</v>
      </c>
      <c r="CU23" s="153">
        <f t="shared" si="5"/>
        <v>42787.619206912212</v>
      </c>
      <c r="CV23" s="153">
        <f t="shared" si="5"/>
        <v>42734.469837327175</v>
      </c>
      <c r="CW23" s="153">
        <f t="shared" si="5"/>
        <v>43971.805042466214</v>
      </c>
      <c r="CX23" s="153">
        <f t="shared" si="5"/>
        <v>41819.627776529604</v>
      </c>
      <c r="CY23" s="153">
        <f t="shared" si="5"/>
        <v>44107.941012901509</v>
      </c>
      <c r="CZ23" s="153">
        <f t="shared" si="5"/>
        <v>43006.747744271539</v>
      </c>
      <c r="DA23" s="153">
        <f t="shared" si="5"/>
        <v>42196.050982757348</v>
      </c>
      <c r="DB23" s="153">
        <f t="shared" si="5"/>
        <v>43145.853760027741</v>
      </c>
      <c r="DC23" s="153">
        <f t="shared" si="5"/>
        <v>44386.15912742669</v>
      </c>
      <c r="DD23" s="153">
        <f t="shared" si="5"/>
        <v>42236.970156098025</v>
      </c>
      <c r="DE23" s="153">
        <f t="shared" si="5"/>
        <v>44528.289937111163</v>
      </c>
      <c r="DF23" s="153">
        <f t="shared" si="5"/>
        <v>34430.121581587453</v>
      </c>
      <c r="DG23" s="153">
        <f t="shared" si="5"/>
        <v>43622.468220827264</v>
      </c>
      <c r="DH23" s="153">
        <f t="shared" si="5"/>
        <v>43575.333006438239</v>
      </c>
      <c r="DI23" s="153">
        <f t="shared" si="5"/>
        <v>44818.719110463826</v>
      </c>
      <c r="DJ23" s="153">
        <f t="shared" si="5"/>
        <v>42672.629725513158</v>
      </c>
      <c r="DK23" s="153">
        <f t="shared" si="5"/>
        <v>44967.068064891464</v>
      </c>
      <c r="DL23" s="153">
        <f t="shared" si="5"/>
        <v>43872.037362731317</v>
      </c>
      <c r="DM23" s="153">
        <f t="shared" si="5"/>
        <v>43067.540874124978</v>
      </c>
      <c r="DN23" s="153">
        <f t="shared" si="5"/>
        <v>44023.581875257114</v>
      </c>
      <c r="DO23" s="153">
        <f t="shared" si="5"/>
        <v>45270.163663539039</v>
      </c>
      <c r="DP23" s="153">
        <f t="shared" si="5"/>
        <v>43127.289557742937</v>
      </c>
      <c r="DQ23" s="153">
        <f t="shared" si="5"/>
        <v>45424.962898137928</v>
      </c>
      <c r="DR23" s="153">
        <f t="shared" si="5"/>
        <v>35333.187046626095</v>
      </c>
    </row>
    <row r="24" spans="1:122" s="154" customFormat="1" x14ac:dyDescent="0.3">
      <c r="A24" t="s">
        <v>161</v>
      </c>
      <c r="C24" s="156">
        <f>C23</f>
        <v>5422.7133333333295</v>
      </c>
      <c r="D24" s="156">
        <f>C24+D23</f>
        <v>18566.98666666666</v>
      </c>
      <c r="E24" s="156">
        <f t="shared" ref="E24:BP24" si="6">D24+E23</f>
        <v>33218.079999999987</v>
      </c>
      <c r="F24" s="156">
        <f t="shared" si="6"/>
        <v>51360.913333333323</v>
      </c>
      <c r="G24" s="156">
        <f t="shared" si="6"/>
        <v>66221.34666666665</v>
      </c>
      <c r="H24" s="156">
        <f t="shared" si="6"/>
        <v>82105.709999999992</v>
      </c>
      <c r="I24" s="156">
        <f t="shared" si="6"/>
        <v>100781.30333333332</v>
      </c>
      <c r="J24" s="156">
        <f t="shared" si="6"/>
        <v>93415.416666666657</v>
      </c>
      <c r="K24" s="156">
        <f t="shared" si="6"/>
        <v>105011.84999999998</v>
      </c>
      <c r="L24" s="156">
        <f t="shared" si="6"/>
        <v>120794.65658209875</v>
      </c>
      <c r="M24" s="156">
        <f t="shared" si="6"/>
        <v>137747.46316419751</v>
      </c>
      <c r="N24" s="156">
        <f t="shared" si="6"/>
        <v>154530.26974629628</v>
      </c>
      <c r="O24" s="156">
        <f t="shared" si="6"/>
        <v>-36424.521340282139</v>
      </c>
      <c r="P24" s="156">
        <f t="shared" si="6"/>
        <v>-25041.638811717316</v>
      </c>
      <c r="Q24" s="156">
        <f t="shared" si="6"/>
        <v>-20495.78300378628</v>
      </c>
      <c r="R24" s="156">
        <f t="shared" si="6"/>
        <v>-17862.28102052911</v>
      </c>
      <c r="S24" s="156">
        <f t="shared" si="6"/>
        <v>-12698.605734245166</v>
      </c>
      <c r="T24" s="156">
        <f t="shared" si="6"/>
        <v>-9892.2101246932452</v>
      </c>
      <c r="U24" s="156">
        <f t="shared" si="6"/>
        <v>-6150.5271203791272</v>
      </c>
      <c r="V24" s="156">
        <f t="shared" si="6"/>
        <v>-28210.969438581149</v>
      </c>
      <c r="W24" s="156">
        <f t="shared" si="6"/>
        <v>-10871.007981775652</v>
      </c>
      <c r="X24" s="156">
        <f t="shared" si="6"/>
        <v>4572.0639979074222</v>
      </c>
      <c r="Y24" s="156">
        <f t="shared" si="6"/>
        <v>22560.895389489651</v>
      </c>
      <c r="Z24" s="156">
        <f t="shared" si="6"/>
        <v>30708.155945939641</v>
      </c>
      <c r="AA24" s="156">
        <f t="shared" si="6"/>
        <v>35487.807477152906</v>
      </c>
      <c r="AB24" s="156">
        <f t="shared" si="6"/>
        <v>50481.290938082318</v>
      </c>
      <c r="AC24" s="156">
        <f t="shared" si="6"/>
        <v>66981.33967746186</v>
      </c>
      <c r="AD24" s="156">
        <f t="shared" si="6"/>
        <v>81600.708581702129</v>
      </c>
      <c r="AE24" s="156">
        <f t="shared" si="6"/>
        <v>98782.174246684517</v>
      </c>
      <c r="AF24" s="156">
        <f t="shared" si="6"/>
        <v>115138.53515092135</v>
      </c>
      <c r="AG24" s="156">
        <f t="shared" si="6"/>
        <v>130962.61183009329</v>
      </c>
      <c r="AH24" s="156">
        <f t="shared" si="6"/>
        <v>148017.2470529745</v>
      </c>
      <c r="AI24" s="156">
        <f t="shared" si="6"/>
        <v>166595.3059987569</v>
      </c>
      <c r="AJ24" s="156">
        <f t="shared" si="6"/>
        <v>183309.67643578479</v>
      </c>
      <c r="AK24" s="156">
        <f t="shared" si="6"/>
        <v>202603.26890171057</v>
      </c>
      <c r="AL24" s="156">
        <f t="shared" si="6"/>
        <v>212089.01688508352</v>
      </c>
      <c r="AM24" s="156">
        <f t="shared" si="6"/>
        <v>231764.4133290328</v>
      </c>
      <c r="AN24" s="156">
        <f t="shared" si="6"/>
        <v>257731.04338264919</v>
      </c>
      <c r="AO24" s="156">
        <f t="shared" si="6"/>
        <v>285282.18544725806</v>
      </c>
      <c r="AP24" s="156">
        <f t="shared" si="6"/>
        <v>311031.14336838393</v>
      </c>
      <c r="AQ24" s="156">
        <f t="shared" si="6"/>
        <v>339421.24663584452</v>
      </c>
      <c r="AR24" s="156">
        <f t="shared" si="6"/>
        <v>367065.85058541829</v>
      </c>
      <c r="AS24" s="156">
        <f t="shared" si="6"/>
        <v>394258.33660209819</v>
      </c>
      <c r="AT24" s="156">
        <f t="shared" si="6"/>
        <v>422762.11232494412</v>
      </c>
      <c r="AU24" s="156">
        <f t="shared" si="6"/>
        <v>452870.61185354664</v>
      </c>
      <c r="AV24" s="156">
        <f t="shared" si="6"/>
        <v>481197.29595611483</v>
      </c>
      <c r="AW24" s="156">
        <f t="shared" si="6"/>
        <v>512185.65227920079</v>
      </c>
      <c r="AX24" s="156">
        <f t="shared" si="6"/>
        <v>533449.19555907405</v>
      </c>
      <c r="AY24" s="156">
        <f t="shared" si="6"/>
        <v>558350.28332858603</v>
      </c>
      <c r="AZ24" s="156">
        <f t="shared" si="6"/>
        <v>588583.66965040122</v>
      </c>
      <c r="BA24" s="156">
        <f t="shared" si="6"/>
        <v>620442.95181488118</v>
      </c>
      <c r="BB24" s="156">
        <f t="shared" si="6"/>
        <v>650541.75506436161</v>
      </c>
      <c r="BC24" s="156">
        <f t="shared" si="6"/>
        <v>683323.73281297321</v>
      </c>
      <c r="BD24" s="156">
        <f t="shared" si="6"/>
        <v>715402.56686819147</v>
      </c>
      <c r="BE24" s="156">
        <f t="shared" si="6"/>
        <v>747071.96765412961</v>
      </c>
      <c r="BF24" s="156">
        <f t="shared" si="6"/>
        <v>780095.67443658854</v>
      </c>
      <c r="BG24" s="156">
        <f t="shared" si="6"/>
        <v>814767.45554987737</v>
      </c>
      <c r="BH24" s="156">
        <f t="shared" si="6"/>
        <v>847701.10862541862</v>
      </c>
      <c r="BI24" s="156">
        <f t="shared" si="6"/>
        <v>883340.46082215256</v>
      </c>
      <c r="BJ24" s="156">
        <f t="shared" si="6"/>
        <v>909299.36905875383</v>
      </c>
      <c r="BK24" s="156">
        <f t="shared" si="6"/>
        <v>944871.72024767578</v>
      </c>
      <c r="BL24" s="156">
        <f t="shared" si="6"/>
        <v>980821.43153103674</v>
      </c>
      <c r="BM24" s="156">
        <f t="shared" si="6"/>
        <v>1018442.4505183621</v>
      </c>
      <c r="BN24" s="156">
        <f t="shared" si="6"/>
        <v>1054348.7555261974</v>
      </c>
      <c r="BO24" s="156">
        <f t="shared" si="6"/>
        <v>1092984.3558196072</v>
      </c>
      <c r="BP24" s="156">
        <f t="shared" si="6"/>
        <v>1130963.2918555744</v>
      </c>
      <c r="BQ24" s="156">
        <f t="shared" ref="BQ24:DR24" si="7">BP24+BQ23</f>
        <v>1168579.6355283153</v>
      </c>
      <c r="BR24" s="156">
        <f t="shared" si="7"/>
        <v>1207597.4904165249</v>
      </c>
      <c r="BS24" s="156">
        <f t="shared" si="7"/>
        <v>1248310.9920325689</v>
      </c>
      <c r="BT24" s="156">
        <f t="shared" si="7"/>
        <v>1287334.3080736361</v>
      </c>
      <c r="BU24" s="156">
        <f t="shared" si="7"/>
        <v>1329111.6386748678</v>
      </c>
      <c r="BV24" s="156">
        <f t="shared" si="7"/>
        <v>1361257.2166644805</v>
      </c>
      <c r="BW24" s="156">
        <f t="shared" si="7"/>
        <v>1402578.4373197469</v>
      </c>
      <c r="BX24" s="156">
        <f t="shared" si="7"/>
        <v>1443835.7172547001</v>
      </c>
      <c r="BY24" s="156">
        <f t="shared" si="7"/>
        <v>1486319.4755953324</v>
      </c>
      <c r="BZ24" s="156">
        <f t="shared" si="7"/>
        <v>1526640.1339959772</v>
      </c>
      <c r="CA24" s="156">
        <f t="shared" si="7"/>
        <v>1569238.1166557944</v>
      </c>
      <c r="CB24" s="156">
        <f t="shared" si="7"/>
        <v>1610723.8503353603</v>
      </c>
      <c r="CC24" s="156">
        <f t="shared" si="7"/>
        <v>1651387.7643733625</v>
      </c>
      <c r="CD24" s="156">
        <f t="shared" si="7"/>
        <v>1692990.2907034014</v>
      </c>
      <c r="CE24" s="156">
        <f t="shared" si="7"/>
        <v>1735821.8638708957</v>
      </c>
      <c r="CF24" s="156">
        <f t="shared" si="7"/>
        <v>1776492.9210500978</v>
      </c>
      <c r="CG24" s="156">
        <f t="shared" si="7"/>
        <v>1819443.9020612151</v>
      </c>
      <c r="CH24" s="156">
        <f t="shared" si="7"/>
        <v>1852285.2493876405</v>
      </c>
      <c r="CI24" s="156">
        <f t="shared" si="7"/>
        <v>1894307.4081932919</v>
      </c>
      <c r="CJ24" s="156">
        <f t="shared" si="7"/>
        <v>1936270.8263400614</v>
      </c>
      <c r="CK24" s="156">
        <f t="shared" si="7"/>
        <v>1979465.9544053755</v>
      </c>
      <c r="CL24" s="156">
        <f t="shared" si="7"/>
        <v>2020503.2456998657</v>
      </c>
      <c r="CM24" s="156">
        <f t="shared" si="7"/>
        <v>2063823.1562851521</v>
      </c>
      <c r="CN24" s="156">
        <f t="shared" si="7"/>
        <v>2106036.1449917387</v>
      </c>
      <c r="CO24" s="156">
        <f t="shared" si="7"/>
        <v>2147432.6734370231</v>
      </c>
      <c r="CP24" s="156">
        <f t="shared" si="7"/>
        <v>2189773.206043419</v>
      </c>
      <c r="CQ24" s="156">
        <f t="shared" si="7"/>
        <v>2233348.2100565955</v>
      </c>
      <c r="CR24" s="156">
        <f t="shared" si="7"/>
        <v>2274768.1555638299</v>
      </c>
      <c r="CS24" s="156">
        <f t="shared" si="7"/>
        <v>2318473.5155124785</v>
      </c>
      <c r="CT24" s="156">
        <f t="shared" si="7"/>
        <v>2352074.7657285626</v>
      </c>
      <c r="CU24" s="156">
        <f t="shared" si="7"/>
        <v>2394862.384935475</v>
      </c>
      <c r="CV24" s="156">
        <f t="shared" si="7"/>
        <v>2437596.854772802</v>
      </c>
      <c r="CW24" s="156">
        <f t="shared" si="7"/>
        <v>2481568.6598152681</v>
      </c>
      <c r="CX24" s="156">
        <f t="shared" si="7"/>
        <v>2523388.2875917978</v>
      </c>
      <c r="CY24" s="156">
        <f t="shared" si="7"/>
        <v>2567496.2286046995</v>
      </c>
      <c r="CZ24" s="156">
        <f t="shared" si="7"/>
        <v>2610502.976348971</v>
      </c>
      <c r="DA24" s="156">
        <f t="shared" si="7"/>
        <v>2652699.0273317285</v>
      </c>
      <c r="DB24" s="156">
        <f t="shared" si="7"/>
        <v>2695844.8810917563</v>
      </c>
      <c r="DC24" s="156">
        <f t="shared" si="7"/>
        <v>2740231.0402191831</v>
      </c>
      <c r="DD24" s="156">
        <f t="shared" si="7"/>
        <v>2782468.0103752813</v>
      </c>
      <c r="DE24" s="156">
        <f t="shared" si="7"/>
        <v>2826996.3003123924</v>
      </c>
      <c r="DF24" s="156">
        <f t="shared" si="7"/>
        <v>2861426.4218939799</v>
      </c>
      <c r="DG24" s="156">
        <f t="shared" si="7"/>
        <v>2905048.8901148071</v>
      </c>
      <c r="DH24" s="156">
        <f t="shared" si="7"/>
        <v>2948624.2231212454</v>
      </c>
      <c r="DI24" s="156">
        <f t="shared" si="7"/>
        <v>2993442.9422317091</v>
      </c>
      <c r="DJ24" s="156">
        <f t="shared" si="7"/>
        <v>3036115.5719572222</v>
      </c>
      <c r="DK24" s="156">
        <f t="shared" si="7"/>
        <v>3081082.6400221135</v>
      </c>
      <c r="DL24" s="156">
        <f t="shared" si="7"/>
        <v>3124954.677384845</v>
      </c>
      <c r="DM24" s="156">
        <f t="shared" si="7"/>
        <v>3168022.21825897</v>
      </c>
      <c r="DN24" s="156">
        <f t="shared" si="7"/>
        <v>3212045.8001342271</v>
      </c>
      <c r="DO24" s="156">
        <f t="shared" si="7"/>
        <v>3257315.9637977662</v>
      </c>
      <c r="DP24" s="156">
        <f t="shared" si="7"/>
        <v>3300443.2533555091</v>
      </c>
      <c r="DQ24" s="156">
        <f t="shared" si="7"/>
        <v>3345868.2162536471</v>
      </c>
      <c r="DR24" s="156">
        <f t="shared" si="7"/>
        <v>3381201.4033002732</v>
      </c>
    </row>
    <row r="25" spans="1:122" s="152" customFormat="1" x14ac:dyDescent="0.3">
      <c r="A25" s="1" t="s">
        <v>162</v>
      </c>
      <c r="B25" s="150"/>
      <c r="C25" s="150"/>
      <c r="D25" s="150"/>
      <c r="E25" s="150"/>
      <c r="F25" s="150"/>
      <c r="G25" s="150"/>
      <c r="H25" s="150"/>
      <c r="I25" s="150"/>
      <c r="J25" s="150"/>
      <c r="K25" s="150"/>
      <c r="L25" s="151">
        <f>'Investimenti e debito'!B54</f>
        <v>204000</v>
      </c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  <c r="AE25" s="150"/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  <c r="BI25" s="150"/>
      <c r="BJ25" s="150"/>
      <c r="BK25" s="150"/>
      <c r="BL25" s="150"/>
      <c r="BM25" s="150"/>
      <c r="BN25" s="150"/>
      <c r="BO25" s="150"/>
      <c r="BP25" s="150"/>
      <c r="BQ25" s="150"/>
      <c r="BR25" s="150"/>
      <c r="BS25" s="150"/>
      <c r="BT25" s="150"/>
      <c r="BU25" s="150"/>
      <c r="BV25" s="150"/>
      <c r="BW25" s="150"/>
      <c r="BX25" s="150"/>
      <c r="BY25" s="150"/>
      <c r="BZ25" s="150"/>
      <c r="CA25" s="150"/>
      <c r="CB25" s="150"/>
      <c r="CC25" s="150"/>
      <c r="CD25" s="150"/>
      <c r="CE25" s="150"/>
      <c r="CF25" s="150"/>
      <c r="CG25" s="150"/>
      <c r="CH25" s="150"/>
      <c r="CI25" s="150"/>
      <c r="CJ25" s="150"/>
      <c r="CK25" s="150"/>
      <c r="CL25" s="150"/>
      <c r="CM25" s="150"/>
      <c r="CN25" s="150"/>
      <c r="CO25" s="150"/>
      <c r="CP25" s="150"/>
      <c r="CQ25" s="150"/>
      <c r="CR25" s="150"/>
      <c r="CS25" s="150"/>
      <c r="CT25" s="150"/>
      <c r="CU25" s="150"/>
      <c r="CV25" s="150"/>
      <c r="CW25" s="150"/>
      <c r="CX25" s="150"/>
      <c r="CY25" s="150"/>
      <c r="CZ25" s="150"/>
      <c r="DA25" s="150"/>
      <c r="DB25" s="150"/>
      <c r="DC25" s="150"/>
      <c r="DD25" s="150"/>
      <c r="DE25" s="150"/>
      <c r="DF25" s="150"/>
      <c r="DG25" s="150"/>
      <c r="DH25" s="150"/>
      <c r="DI25" s="150"/>
      <c r="DJ25" s="150"/>
      <c r="DK25" s="150"/>
      <c r="DL25" s="150"/>
      <c r="DM25" s="150"/>
      <c r="DN25" s="150"/>
      <c r="DO25" s="150"/>
      <c r="DP25" s="150"/>
      <c r="DQ25" s="150"/>
      <c r="DR25" s="150"/>
    </row>
    <row r="26" spans="1:122" s="152" customFormat="1" x14ac:dyDescent="0.3">
      <c r="A26" t="s">
        <v>163</v>
      </c>
      <c r="B26" s="150"/>
      <c r="C26" s="150"/>
      <c r="D26" s="150"/>
      <c r="E26" s="150"/>
      <c r="F26" s="150"/>
      <c r="G26" s="150"/>
      <c r="H26" s="150"/>
      <c r="I26" s="150"/>
      <c r="J26" s="150"/>
      <c r="K26" s="150"/>
      <c r="L26" s="150"/>
      <c r="M26" s="150">
        <f>1/12*'Investimenti e debito'!$D57</f>
        <v>1351.5777744127636</v>
      </c>
      <c r="N26" s="150">
        <f>1/12*'Investimenti e debito'!$D57</f>
        <v>1351.5777744127636</v>
      </c>
      <c r="O26" s="150">
        <f>1/12*'Investimenti e debito'!$D57</f>
        <v>1351.5777744127636</v>
      </c>
      <c r="P26" s="150">
        <f>1/12*'Investimenti e debito'!$D57</f>
        <v>1351.5777744127636</v>
      </c>
      <c r="Q26" s="150">
        <f>1/12*'Investimenti e debito'!$D57</f>
        <v>1351.5777744127636</v>
      </c>
      <c r="R26" s="150">
        <f>1/12*'Investimenti e debito'!$D57</f>
        <v>1351.5777744127636</v>
      </c>
      <c r="S26" s="150">
        <f>1/12*'Investimenti e debito'!$D57</f>
        <v>1351.5777744127636</v>
      </c>
      <c r="T26" s="150">
        <f>1/12*'Investimenti e debito'!$D57</f>
        <v>1351.5777744127636</v>
      </c>
      <c r="U26" s="150">
        <f>1/12*'Investimenti e debito'!$D57</f>
        <v>1351.5777744127636</v>
      </c>
      <c r="V26" s="150">
        <f>1/12*'Investimenti e debito'!$D57</f>
        <v>1351.5777744127636</v>
      </c>
      <c r="W26" s="150">
        <f>1/12*'Investimenti e debito'!$D57</f>
        <v>1351.5777744127636</v>
      </c>
      <c r="X26" s="150">
        <f>1/12*'Investimenti e debito'!$D57</f>
        <v>1351.5777744127636</v>
      </c>
      <c r="Y26" s="150">
        <f>1/12*'Investimenti e debito'!$D58</f>
        <v>1419.1566631334017</v>
      </c>
      <c r="Z26" s="150">
        <f>1/12*'Investimenti e debito'!$D58</f>
        <v>1419.1566631334017</v>
      </c>
      <c r="AA26" s="150">
        <f>1/12*'Investimenti e debito'!$D58</f>
        <v>1419.1566631334017</v>
      </c>
      <c r="AB26" s="150">
        <f>1/12*'Investimenti e debito'!$D58</f>
        <v>1419.1566631334017</v>
      </c>
      <c r="AC26" s="150">
        <f>1/12*'Investimenti e debito'!$D58</f>
        <v>1419.1566631334017</v>
      </c>
      <c r="AD26" s="150">
        <f>1/12*'Investimenti e debito'!$D58</f>
        <v>1419.1566631334017</v>
      </c>
      <c r="AE26" s="150">
        <f>1/12*'Investimenti e debito'!$D58</f>
        <v>1419.1566631334017</v>
      </c>
      <c r="AF26" s="150">
        <f>1/12*'Investimenti e debito'!$D58</f>
        <v>1419.1566631334017</v>
      </c>
      <c r="AG26" s="150">
        <f>1/12*'Investimenti e debito'!$D58</f>
        <v>1419.1566631334017</v>
      </c>
      <c r="AH26" s="150">
        <f>1/12*'Investimenti e debito'!$D58</f>
        <v>1419.1566631334017</v>
      </c>
      <c r="AI26" s="150">
        <f>1/12*'Investimenti e debito'!$D58</f>
        <v>1419.1566631334017</v>
      </c>
      <c r="AJ26" s="150">
        <f>1/12*'Investimenti e debito'!$D58</f>
        <v>1419.1566631334017</v>
      </c>
      <c r="AK26" s="150">
        <f>1/12*'Investimenti e debito'!$D59</f>
        <v>1490.1144962900719</v>
      </c>
      <c r="AL26" s="150">
        <f>1/12*'Investimenti e debito'!$D59</f>
        <v>1490.1144962900719</v>
      </c>
      <c r="AM26" s="150">
        <f>1/12*'Investimenti e debito'!$D59</f>
        <v>1490.1144962900719</v>
      </c>
      <c r="AN26" s="150">
        <f>1/12*'Investimenti e debito'!$D59</f>
        <v>1490.1144962900719</v>
      </c>
      <c r="AO26" s="150">
        <f>1/12*'Investimenti e debito'!$D59</f>
        <v>1490.1144962900719</v>
      </c>
      <c r="AP26" s="150">
        <f>1/12*'Investimenti e debito'!$D59</f>
        <v>1490.1144962900719</v>
      </c>
      <c r="AQ26" s="150">
        <f>1/12*'Investimenti e debito'!$D59</f>
        <v>1490.1144962900719</v>
      </c>
      <c r="AR26" s="150">
        <f>1/12*'Investimenti e debito'!$D59</f>
        <v>1490.1144962900719</v>
      </c>
      <c r="AS26" s="150">
        <f>1/12*'Investimenti e debito'!$D59</f>
        <v>1490.1144962900719</v>
      </c>
      <c r="AT26" s="150">
        <f>1/12*'Investimenti e debito'!$D59</f>
        <v>1490.1144962900719</v>
      </c>
      <c r="AU26" s="150">
        <f>1/12*'Investimenti e debito'!$D59</f>
        <v>1490.1144962900719</v>
      </c>
      <c r="AV26" s="150">
        <f>1/12*'Investimenti e debito'!$D59</f>
        <v>1490.1144962900719</v>
      </c>
      <c r="AW26" s="150">
        <f>1/12*'Investimenti e debito'!$D60</f>
        <v>1564.6202211045752</v>
      </c>
      <c r="AX26" s="150">
        <f>1/12*'Investimenti e debito'!$D60</f>
        <v>1564.6202211045752</v>
      </c>
      <c r="AY26" s="150">
        <f>1/12*'Investimenti e debito'!$D60</f>
        <v>1564.6202211045752</v>
      </c>
      <c r="AZ26" s="150">
        <f>1/12*'Investimenti e debito'!$D60</f>
        <v>1564.6202211045752</v>
      </c>
      <c r="BA26" s="150">
        <f>1/12*'Investimenti e debito'!$D60</f>
        <v>1564.6202211045752</v>
      </c>
      <c r="BB26" s="150">
        <f>1/12*'Investimenti e debito'!$D60</f>
        <v>1564.6202211045752</v>
      </c>
      <c r="BC26" s="150">
        <f>1/12*'Investimenti e debito'!$D60</f>
        <v>1564.6202211045752</v>
      </c>
      <c r="BD26" s="150">
        <f>1/12*'Investimenti e debito'!$D60</f>
        <v>1564.6202211045752</v>
      </c>
      <c r="BE26" s="150">
        <f>1/12*'Investimenti e debito'!$D60</f>
        <v>1564.6202211045752</v>
      </c>
      <c r="BF26" s="150">
        <f>1/12*'Investimenti e debito'!$D60</f>
        <v>1564.6202211045752</v>
      </c>
      <c r="BG26" s="150">
        <f>1/12*'Investimenti e debito'!$D60</f>
        <v>1564.6202211045752</v>
      </c>
      <c r="BH26" s="150">
        <f>1/12*'Investimenti e debito'!$D60</f>
        <v>1564.6202211045752</v>
      </c>
      <c r="BI26" s="150">
        <f>1/12*'Investimenti e debito'!$D61</f>
        <v>1642.8512321598039</v>
      </c>
      <c r="BJ26" s="150">
        <f>1/12*'Investimenti e debito'!$D61</f>
        <v>1642.8512321598039</v>
      </c>
      <c r="BK26" s="150">
        <f>1/12*'Investimenti e debito'!$D61</f>
        <v>1642.8512321598039</v>
      </c>
      <c r="BL26" s="150">
        <f>1/12*'Investimenti e debito'!$D61</f>
        <v>1642.8512321598039</v>
      </c>
      <c r="BM26" s="150">
        <f>1/12*'Investimenti e debito'!$D61</f>
        <v>1642.8512321598039</v>
      </c>
      <c r="BN26" s="150">
        <f>1/12*'Investimenti e debito'!$D61</f>
        <v>1642.8512321598039</v>
      </c>
      <c r="BO26" s="150">
        <f>1/12*'Investimenti e debito'!$D61</f>
        <v>1642.8512321598039</v>
      </c>
      <c r="BP26" s="150">
        <f>1/12*'Investimenti e debito'!$D61</f>
        <v>1642.8512321598039</v>
      </c>
      <c r="BQ26" s="150">
        <f>1/12*'Investimenti e debito'!$D61</f>
        <v>1642.8512321598039</v>
      </c>
      <c r="BR26" s="150">
        <f>1/12*'Investimenti e debito'!$D61</f>
        <v>1642.8512321598039</v>
      </c>
      <c r="BS26" s="150">
        <f>1/12*'Investimenti e debito'!$D61</f>
        <v>1642.8512321598039</v>
      </c>
      <c r="BT26" s="150">
        <f>1/12*'Investimenti e debito'!$D61</f>
        <v>1642.8512321598039</v>
      </c>
      <c r="BU26" s="150">
        <f>1/12*'Investimenti e debito'!$D62</f>
        <v>1724.9937937677944</v>
      </c>
      <c r="BV26" s="150">
        <f>1/12*'Investimenti e debito'!$D62</f>
        <v>1724.9937937677944</v>
      </c>
      <c r="BW26" s="150">
        <f>1/12*'Investimenti e debito'!$D62</f>
        <v>1724.9937937677944</v>
      </c>
      <c r="BX26" s="150">
        <f>1/12*'Investimenti e debito'!$D62</f>
        <v>1724.9937937677944</v>
      </c>
      <c r="BY26" s="150">
        <f>1/12*'Investimenti e debito'!$D62</f>
        <v>1724.9937937677944</v>
      </c>
      <c r="BZ26" s="150">
        <f>1/12*'Investimenti e debito'!$D62</f>
        <v>1724.9937937677944</v>
      </c>
      <c r="CA26" s="150">
        <f>1/12*'Investimenti e debito'!$D62</f>
        <v>1724.9937937677944</v>
      </c>
      <c r="CB26" s="150">
        <f>1/12*'Investimenti e debito'!$D62</f>
        <v>1724.9937937677944</v>
      </c>
      <c r="CC26" s="150">
        <f>1/12*'Investimenti e debito'!$D62</f>
        <v>1724.9937937677944</v>
      </c>
      <c r="CD26" s="150">
        <f>1/12*'Investimenti e debito'!$D62</f>
        <v>1724.9937937677944</v>
      </c>
      <c r="CE26" s="150">
        <f>1/12*'Investimenti e debito'!$D62</f>
        <v>1724.9937937677944</v>
      </c>
      <c r="CF26" s="150">
        <f>1/12*'Investimenti e debito'!$D62</f>
        <v>1724.9937937677944</v>
      </c>
      <c r="CG26" s="150">
        <f>1/12*'Investimenti e debito'!$D63</f>
        <v>1811.2434834561839</v>
      </c>
      <c r="CH26" s="150">
        <f>1/12*'Investimenti e debito'!$D63</f>
        <v>1811.2434834561839</v>
      </c>
      <c r="CI26" s="150">
        <f>1/12*'Investimenti e debito'!$D63</f>
        <v>1811.2434834561839</v>
      </c>
      <c r="CJ26" s="150">
        <f>1/12*'Investimenti e debito'!$D63</f>
        <v>1811.2434834561839</v>
      </c>
      <c r="CK26" s="150">
        <f>1/12*'Investimenti e debito'!$D63</f>
        <v>1811.2434834561839</v>
      </c>
      <c r="CL26" s="150">
        <f>1/12*'Investimenti e debito'!$D63</f>
        <v>1811.2434834561839</v>
      </c>
      <c r="CM26" s="150">
        <f>1/12*'Investimenti e debito'!$D63</f>
        <v>1811.2434834561839</v>
      </c>
      <c r="CN26" s="150">
        <f>1/12*'Investimenti e debito'!$D63</f>
        <v>1811.2434834561839</v>
      </c>
      <c r="CO26" s="150">
        <f>1/12*'Investimenti e debito'!$D63</f>
        <v>1811.2434834561839</v>
      </c>
      <c r="CP26" s="150">
        <f>1/12*'Investimenti e debito'!$D63</f>
        <v>1811.2434834561839</v>
      </c>
      <c r="CQ26" s="150">
        <f>1/12*'Investimenti e debito'!$D63</f>
        <v>1811.2434834561839</v>
      </c>
      <c r="CR26" s="150">
        <f>1/12*'Investimenti e debito'!$D63</f>
        <v>1811.2434834561839</v>
      </c>
      <c r="CS26" s="150">
        <f>1/12*'Investimenti e debito'!$D64</f>
        <v>1901.8056576289932</v>
      </c>
      <c r="CT26" s="150">
        <f>1/12*'Investimenti e debito'!$D64</f>
        <v>1901.8056576289932</v>
      </c>
      <c r="CU26" s="150">
        <f>1/12*'Investimenti e debito'!$D64</f>
        <v>1901.8056576289932</v>
      </c>
      <c r="CV26" s="150">
        <f>1/12*'Investimenti e debito'!$D64</f>
        <v>1901.8056576289932</v>
      </c>
      <c r="CW26" s="150">
        <f>1/12*'Investimenti e debito'!$D64</f>
        <v>1901.8056576289932</v>
      </c>
      <c r="CX26" s="150">
        <f>1/12*'Investimenti e debito'!$D64</f>
        <v>1901.8056576289932</v>
      </c>
      <c r="CY26" s="150">
        <f>1/12*'Investimenti e debito'!$D64</f>
        <v>1901.8056576289932</v>
      </c>
      <c r="CZ26" s="150">
        <f>1/12*'Investimenti e debito'!$D64</f>
        <v>1901.8056576289932</v>
      </c>
      <c r="DA26" s="150">
        <f>1/12*'Investimenti e debito'!$D64</f>
        <v>1901.8056576289932</v>
      </c>
      <c r="DB26" s="150">
        <f>1/12*'Investimenti e debito'!$D64</f>
        <v>1901.8056576289932</v>
      </c>
      <c r="DC26" s="150">
        <f>1/12*'Investimenti e debito'!$D64</f>
        <v>1901.8056576289932</v>
      </c>
      <c r="DD26" s="150">
        <f>1/12*'Investimenti e debito'!$D64</f>
        <v>1901.8056576289932</v>
      </c>
      <c r="DE26" s="150">
        <f>1/12*'Investimenti e debito'!$D65</f>
        <v>1996.8959405104429</v>
      </c>
      <c r="DF26" s="150">
        <f>1/12*'Investimenti e debito'!$D65</f>
        <v>1996.8959405104429</v>
      </c>
      <c r="DG26" s="150">
        <f>1/12*'Investimenti e debito'!$D65</f>
        <v>1996.8959405104429</v>
      </c>
      <c r="DH26" s="150">
        <f>1/12*'Investimenti e debito'!$D65</f>
        <v>1996.8959405104429</v>
      </c>
      <c r="DI26" s="150">
        <f>1/12*'Investimenti e debito'!$D65</f>
        <v>1996.8959405104429</v>
      </c>
      <c r="DJ26" s="150">
        <f>1/12*'Investimenti e debito'!$D65</f>
        <v>1996.8959405104429</v>
      </c>
      <c r="DK26" s="150">
        <f>1/12*'Investimenti e debito'!$D65</f>
        <v>1996.8959405104429</v>
      </c>
      <c r="DL26" s="150">
        <f>1/12*'Investimenti e debito'!$D65</f>
        <v>1996.8959405104429</v>
      </c>
      <c r="DM26" s="150">
        <f>1/12*'Investimenti e debito'!$D65</f>
        <v>1996.8959405104429</v>
      </c>
      <c r="DN26" s="150">
        <f>1/12*'Investimenti e debito'!$D65</f>
        <v>1996.8959405104429</v>
      </c>
      <c r="DO26" s="150">
        <f>1/12*'Investimenti e debito'!$D65</f>
        <v>1996.8959405104429</v>
      </c>
      <c r="DP26" s="150">
        <f>1/12*'Investimenti e debito'!$D65</f>
        <v>1996.8959405104429</v>
      </c>
      <c r="DQ26" s="150">
        <f>1/12*'Investimenti e debito'!$D66</f>
        <v>2096.7407375359649</v>
      </c>
      <c r="DR26" s="150">
        <f>1/12*'Investimenti e debito'!$D66</f>
        <v>2096.7407375359649</v>
      </c>
    </row>
    <row r="27" spans="1:122" s="152" customFormat="1" x14ac:dyDescent="0.3">
      <c r="A27" t="s">
        <v>164</v>
      </c>
      <c r="B27" s="150"/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>
        <f>1/12*'Investimenti e debito'!$C57</f>
        <v>850</v>
      </c>
      <c r="N27" s="150">
        <f>1/12*'Investimenti e debito'!$C57</f>
        <v>850</v>
      </c>
      <c r="O27" s="150">
        <f>1/12*'Investimenti e debito'!$C57</f>
        <v>850</v>
      </c>
      <c r="P27" s="150">
        <f>1/12*'Investimenti e debito'!$C57</f>
        <v>850</v>
      </c>
      <c r="Q27" s="150">
        <f>1/12*'Investimenti e debito'!$C57</f>
        <v>850</v>
      </c>
      <c r="R27" s="150">
        <f>1/12*'Investimenti e debito'!$C57</f>
        <v>850</v>
      </c>
      <c r="S27" s="150">
        <f>1/12*'Investimenti e debito'!$C57</f>
        <v>850</v>
      </c>
      <c r="T27" s="150">
        <f>1/12*'Investimenti e debito'!$C57</f>
        <v>850</v>
      </c>
      <c r="U27" s="150">
        <f>1/12*'Investimenti e debito'!$C57</f>
        <v>850</v>
      </c>
      <c r="V27" s="150">
        <f>1/12*'Investimenti e debito'!$C57</f>
        <v>850</v>
      </c>
      <c r="W27" s="150">
        <f>1/12*'Investimenti e debito'!$C57</f>
        <v>850</v>
      </c>
      <c r="X27" s="150">
        <f>1/12*'Investimenti e debito'!$C57</f>
        <v>850</v>
      </c>
      <c r="Y27" s="150">
        <f>1/12*'Investimenti e debito'!$C58</f>
        <v>782.42111127936187</v>
      </c>
      <c r="Z27" s="150">
        <f>1/12*'Investimenti e debito'!$C58</f>
        <v>782.42111127936187</v>
      </c>
      <c r="AA27" s="150">
        <f>1/12*'Investimenti e debito'!$C58</f>
        <v>782.42111127936187</v>
      </c>
      <c r="AB27" s="150">
        <f>1/12*'Investimenti e debito'!$C58</f>
        <v>782.42111127936187</v>
      </c>
      <c r="AC27" s="150">
        <f>1/12*'Investimenti e debito'!$C58</f>
        <v>782.42111127936187</v>
      </c>
      <c r="AD27" s="150">
        <f>1/12*'Investimenti e debito'!$C58</f>
        <v>782.42111127936187</v>
      </c>
      <c r="AE27" s="150">
        <f>1/12*'Investimenti e debito'!$C58</f>
        <v>782.42111127936187</v>
      </c>
      <c r="AF27" s="150">
        <f>1/12*'Investimenti e debito'!$C58</f>
        <v>782.42111127936187</v>
      </c>
      <c r="AG27" s="150">
        <f>1/12*'Investimenti e debito'!$C58</f>
        <v>782.42111127936187</v>
      </c>
      <c r="AH27" s="150">
        <f>1/12*'Investimenti e debito'!$C58</f>
        <v>782.42111127936187</v>
      </c>
      <c r="AI27" s="150">
        <f>1/12*'Investimenti e debito'!$C58</f>
        <v>782.42111127936187</v>
      </c>
      <c r="AJ27" s="150">
        <f>1/12*'Investimenti e debito'!$C58</f>
        <v>782.42111127936187</v>
      </c>
      <c r="AK27" s="150">
        <f>1/12*'Investimenti e debito'!$C59</f>
        <v>711.46327812269169</v>
      </c>
      <c r="AL27" s="150">
        <f>1/12*'Investimenti e debito'!$C59</f>
        <v>711.46327812269169</v>
      </c>
      <c r="AM27" s="150">
        <f>1/12*'Investimenti e debito'!$C59</f>
        <v>711.46327812269169</v>
      </c>
      <c r="AN27" s="150">
        <f>1/12*'Investimenti e debito'!$C59</f>
        <v>711.46327812269169</v>
      </c>
      <c r="AO27" s="150">
        <f>1/12*'Investimenti e debito'!$C59</f>
        <v>711.46327812269169</v>
      </c>
      <c r="AP27" s="150">
        <f>1/12*'Investimenti e debito'!$C59</f>
        <v>711.46327812269169</v>
      </c>
      <c r="AQ27" s="150">
        <f>1/12*'Investimenti e debito'!$C59</f>
        <v>711.46327812269169</v>
      </c>
      <c r="AR27" s="150">
        <f>1/12*'Investimenti e debito'!$C59</f>
        <v>711.46327812269169</v>
      </c>
      <c r="AS27" s="150">
        <f>1/12*'Investimenti e debito'!$C59</f>
        <v>711.46327812269169</v>
      </c>
      <c r="AT27" s="150">
        <f>1/12*'Investimenti e debito'!$C59</f>
        <v>711.46327812269169</v>
      </c>
      <c r="AU27" s="150">
        <f>1/12*'Investimenti e debito'!$C59</f>
        <v>711.46327812269169</v>
      </c>
      <c r="AV27" s="150">
        <f>1/12*'Investimenti e debito'!$C59</f>
        <v>711.46327812269169</v>
      </c>
      <c r="AW27" s="150">
        <f>1/12*'Investimenti e debito'!$C60</f>
        <v>636.95755330818815</v>
      </c>
      <c r="AX27" s="150">
        <f>1/12*'Investimenti e debito'!$C60</f>
        <v>636.95755330818815</v>
      </c>
      <c r="AY27" s="150">
        <f>1/12*'Investimenti e debito'!$C60</f>
        <v>636.95755330818815</v>
      </c>
      <c r="AZ27" s="150">
        <f>1/12*'Investimenti e debito'!$C60</f>
        <v>636.95755330818815</v>
      </c>
      <c r="BA27" s="150">
        <f>1/12*'Investimenti e debito'!$C60</f>
        <v>636.95755330818815</v>
      </c>
      <c r="BB27" s="150">
        <f>1/12*'Investimenti e debito'!$C60</f>
        <v>636.95755330818815</v>
      </c>
      <c r="BC27" s="150">
        <f>1/12*'Investimenti e debito'!$C60</f>
        <v>636.95755330818815</v>
      </c>
      <c r="BD27" s="150">
        <f>1/12*'Investimenti e debito'!$C60</f>
        <v>636.95755330818815</v>
      </c>
      <c r="BE27" s="150">
        <f>1/12*'Investimenti e debito'!$C60</f>
        <v>636.95755330818815</v>
      </c>
      <c r="BF27" s="150">
        <f>1/12*'Investimenti e debito'!$C60</f>
        <v>636.95755330818815</v>
      </c>
      <c r="BG27" s="150">
        <f>1/12*'Investimenti e debito'!$C60</f>
        <v>636.95755330818815</v>
      </c>
      <c r="BH27" s="150">
        <f>1/12*'Investimenti e debito'!$C60</f>
        <v>636.95755330818815</v>
      </c>
      <c r="BI27" s="150">
        <f>1/12*'Investimenti e debito'!$C61</f>
        <v>558.72654225295946</v>
      </c>
      <c r="BJ27" s="150">
        <f>1/12*'Investimenti e debito'!$C61</f>
        <v>558.72654225295946</v>
      </c>
      <c r="BK27" s="150">
        <f>1/12*'Investimenti e debito'!$C61</f>
        <v>558.72654225295946</v>
      </c>
      <c r="BL27" s="150">
        <f>1/12*'Investimenti e debito'!$C61</f>
        <v>558.72654225295946</v>
      </c>
      <c r="BM27" s="150">
        <f>1/12*'Investimenti e debito'!$C61</f>
        <v>558.72654225295946</v>
      </c>
      <c r="BN27" s="150">
        <f>1/12*'Investimenti e debito'!$C61</f>
        <v>558.72654225295946</v>
      </c>
      <c r="BO27" s="150">
        <f>1/12*'Investimenti e debito'!$C61</f>
        <v>558.72654225295946</v>
      </c>
      <c r="BP27" s="150">
        <f>1/12*'Investimenti e debito'!$C61</f>
        <v>558.72654225295946</v>
      </c>
      <c r="BQ27" s="150">
        <f>1/12*'Investimenti e debito'!$C61</f>
        <v>558.72654225295946</v>
      </c>
      <c r="BR27" s="150">
        <f>1/12*'Investimenti e debito'!$C61</f>
        <v>558.72654225295946</v>
      </c>
      <c r="BS27" s="150">
        <f>1/12*'Investimenti e debito'!$C61</f>
        <v>558.72654225295946</v>
      </c>
      <c r="BT27" s="150">
        <f>1/12*'Investimenti e debito'!$C61</f>
        <v>558.72654225295946</v>
      </c>
      <c r="BU27" s="150">
        <f>1/12*'Investimenti e debito'!$C62</f>
        <v>476.58398064496924</v>
      </c>
      <c r="BV27" s="150">
        <f>1/12*'Investimenti e debito'!$C62</f>
        <v>476.58398064496924</v>
      </c>
      <c r="BW27" s="150">
        <f>1/12*'Investimenti e debito'!$C62</f>
        <v>476.58398064496924</v>
      </c>
      <c r="BX27" s="150">
        <f>1/12*'Investimenti e debito'!$C62</f>
        <v>476.58398064496924</v>
      </c>
      <c r="BY27" s="150">
        <f>1/12*'Investimenti e debito'!$C62</f>
        <v>476.58398064496924</v>
      </c>
      <c r="BZ27" s="150">
        <f>1/12*'Investimenti e debito'!$C62</f>
        <v>476.58398064496924</v>
      </c>
      <c r="CA27" s="150">
        <f>1/12*'Investimenti e debito'!$C62</f>
        <v>476.58398064496924</v>
      </c>
      <c r="CB27" s="150">
        <f>1/12*'Investimenti e debito'!$C62</f>
        <v>476.58398064496924</v>
      </c>
      <c r="CC27" s="150">
        <f>1/12*'Investimenti e debito'!$C62</f>
        <v>476.58398064496924</v>
      </c>
      <c r="CD27" s="150">
        <f>1/12*'Investimenti e debito'!$C62</f>
        <v>476.58398064496924</v>
      </c>
      <c r="CE27" s="150">
        <f>1/12*'Investimenti e debito'!$C62</f>
        <v>476.58398064496924</v>
      </c>
      <c r="CF27" s="150">
        <f>1/12*'Investimenti e debito'!$C62</f>
        <v>476.58398064496924</v>
      </c>
      <c r="CG27" s="150">
        <f>1/12*'Investimenti e debito'!$C63</f>
        <v>390.33429095657954</v>
      </c>
      <c r="CH27" s="150">
        <f>1/12*'Investimenti e debito'!$C63</f>
        <v>390.33429095657954</v>
      </c>
      <c r="CI27" s="150">
        <f>1/12*'Investimenti e debito'!$C63</f>
        <v>390.33429095657954</v>
      </c>
      <c r="CJ27" s="150">
        <f>1/12*'Investimenti e debito'!$C63</f>
        <v>390.33429095657954</v>
      </c>
      <c r="CK27" s="150">
        <f>1/12*'Investimenti e debito'!$C63</f>
        <v>390.33429095657954</v>
      </c>
      <c r="CL27" s="150">
        <f>1/12*'Investimenti e debito'!$C63</f>
        <v>390.33429095657954</v>
      </c>
      <c r="CM27" s="150">
        <f>1/12*'Investimenti e debito'!$C63</f>
        <v>390.33429095657954</v>
      </c>
      <c r="CN27" s="150">
        <f>1/12*'Investimenti e debito'!$C63</f>
        <v>390.33429095657954</v>
      </c>
      <c r="CO27" s="150">
        <f>1/12*'Investimenti e debito'!$C63</f>
        <v>390.33429095657954</v>
      </c>
      <c r="CP27" s="150">
        <f>1/12*'Investimenti e debito'!$C63</f>
        <v>390.33429095657954</v>
      </c>
      <c r="CQ27" s="150">
        <f>1/12*'Investimenti e debito'!$C63</f>
        <v>390.33429095657954</v>
      </c>
      <c r="CR27" s="150">
        <f>1/12*'Investimenti e debito'!$C63</f>
        <v>390.33429095657954</v>
      </c>
      <c r="CS27" s="150">
        <f>1/12*'Investimenti e debito'!$C64</f>
        <v>299.77211678377034</v>
      </c>
      <c r="CT27" s="150">
        <f>1/12*'Investimenti e debito'!$C64</f>
        <v>299.77211678377034</v>
      </c>
      <c r="CU27" s="150">
        <f>1/12*'Investimenti e debito'!$C64</f>
        <v>299.77211678377034</v>
      </c>
      <c r="CV27" s="150">
        <f>1/12*'Investimenti e debito'!$C64</f>
        <v>299.77211678377034</v>
      </c>
      <c r="CW27" s="150">
        <f>1/12*'Investimenti e debito'!$C64</f>
        <v>299.77211678377034</v>
      </c>
      <c r="CX27" s="150">
        <f>1/12*'Investimenti e debito'!$C64</f>
        <v>299.77211678377034</v>
      </c>
      <c r="CY27" s="150">
        <f>1/12*'Investimenti e debito'!$C64</f>
        <v>299.77211678377034</v>
      </c>
      <c r="CZ27" s="150">
        <f>1/12*'Investimenti e debito'!$C64</f>
        <v>299.77211678377034</v>
      </c>
      <c r="DA27" s="150">
        <f>1/12*'Investimenti e debito'!$C64</f>
        <v>299.77211678377034</v>
      </c>
      <c r="DB27" s="150">
        <f>1/12*'Investimenti e debito'!$C64</f>
        <v>299.77211678377034</v>
      </c>
      <c r="DC27" s="150">
        <f>1/12*'Investimenti e debito'!$C64</f>
        <v>299.77211678377034</v>
      </c>
      <c r="DD27" s="150">
        <f>1/12*'Investimenti e debito'!$C64</f>
        <v>299.77211678377034</v>
      </c>
      <c r="DE27" s="150">
        <f>1/12*'Investimenti e debito'!$C65</f>
        <v>204.68183390232065</v>
      </c>
      <c r="DF27" s="150">
        <f>1/12*'Investimenti e debito'!$C65</f>
        <v>204.68183390232065</v>
      </c>
      <c r="DG27" s="150">
        <f>1/12*'Investimenti e debito'!$C65</f>
        <v>204.68183390232065</v>
      </c>
      <c r="DH27" s="150">
        <f>1/12*'Investimenti e debito'!$C65</f>
        <v>204.68183390232065</v>
      </c>
      <c r="DI27" s="150">
        <f>1/12*'Investimenti e debito'!$C65</f>
        <v>204.68183390232065</v>
      </c>
      <c r="DJ27" s="150">
        <f>1/12*'Investimenti e debito'!$C65</f>
        <v>204.68183390232065</v>
      </c>
      <c r="DK27" s="150">
        <f>1/12*'Investimenti e debito'!$C65</f>
        <v>204.68183390232065</v>
      </c>
      <c r="DL27" s="150">
        <f>1/12*'Investimenti e debito'!$C65</f>
        <v>204.68183390232065</v>
      </c>
      <c r="DM27" s="150">
        <f>1/12*'Investimenti e debito'!$C65</f>
        <v>204.68183390232065</v>
      </c>
      <c r="DN27" s="150">
        <f>1/12*'Investimenti e debito'!$C65</f>
        <v>204.68183390232065</v>
      </c>
      <c r="DO27" s="150">
        <f>1/12*'Investimenti e debito'!$C65</f>
        <v>204.68183390232065</v>
      </c>
      <c r="DP27" s="150">
        <f>1/12*'Investimenti e debito'!$C65</f>
        <v>204.68183390232065</v>
      </c>
      <c r="DQ27" s="150">
        <f>1/12*'Investimenti e debito'!$C66</f>
        <v>104.83703687679849</v>
      </c>
      <c r="DR27" s="150">
        <f>1/12*'Investimenti e debito'!$C66</f>
        <v>104.83703687679849</v>
      </c>
    </row>
    <row r="28" spans="1:122" s="152" customFormat="1" x14ac:dyDescent="0.3">
      <c r="A28" s="62" t="s">
        <v>165</v>
      </c>
      <c r="B28" s="157"/>
      <c r="C28" s="157">
        <f>C23+C25-C26-C27</f>
        <v>5422.7133333333295</v>
      </c>
      <c r="D28" s="157">
        <f t="shared" ref="D28:BO28" si="8">D23+D25-D26-D27</f>
        <v>13144.273333333331</v>
      </c>
      <c r="E28" s="157">
        <f t="shared" si="8"/>
        <v>14651.093333333331</v>
      </c>
      <c r="F28" s="157">
        <f t="shared" si="8"/>
        <v>18142.833333333336</v>
      </c>
      <c r="G28" s="157">
        <f t="shared" si="8"/>
        <v>14860.433333333334</v>
      </c>
      <c r="H28" s="157">
        <f t="shared" si="8"/>
        <v>15884.363333333335</v>
      </c>
      <c r="I28" s="157">
        <f t="shared" si="8"/>
        <v>18675.593333333331</v>
      </c>
      <c r="J28" s="157">
        <f t="shared" si="8"/>
        <v>-7365.8866666666654</v>
      </c>
      <c r="K28" s="157">
        <f t="shared" si="8"/>
        <v>11596.433333333327</v>
      </c>
      <c r="L28" s="157">
        <f>L23+L25-L26-L27</f>
        <v>219782.80658209877</v>
      </c>
      <c r="M28" s="157">
        <f>M23+M25-M26-M27</f>
        <v>14751.228807686006</v>
      </c>
      <c r="N28" s="157">
        <f t="shared" si="8"/>
        <v>14581.228807686006</v>
      </c>
      <c r="O28" s="157">
        <f t="shared" si="8"/>
        <v>-193156.36886099118</v>
      </c>
      <c r="P28" s="157">
        <f>P23+P25-P26-P27</f>
        <v>9181.3047541520609</v>
      </c>
      <c r="Q28" s="157">
        <f t="shared" si="8"/>
        <v>2344.2780335182697</v>
      </c>
      <c r="R28" s="157">
        <f t="shared" si="8"/>
        <v>431.92420884440889</v>
      </c>
      <c r="S28" s="157">
        <f t="shared" si="8"/>
        <v>2962.0975118711804</v>
      </c>
      <c r="T28" s="157">
        <f t="shared" si="8"/>
        <v>604.81783513915707</v>
      </c>
      <c r="U28" s="157">
        <f t="shared" si="8"/>
        <v>1540.1052299013545</v>
      </c>
      <c r="V28" s="157">
        <f t="shared" si="8"/>
        <v>-24262.020092614785</v>
      </c>
      <c r="W28" s="157">
        <f t="shared" si="8"/>
        <v>15138.383682392734</v>
      </c>
      <c r="X28" s="157">
        <f t="shared" si="8"/>
        <v>13241.494205270312</v>
      </c>
      <c r="Y28" s="157">
        <f t="shared" si="8"/>
        <v>15787.253617169465</v>
      </c>
      <c r="Z28" s="157">
        <f t="shared" si="8"/>
        <v>5945.6827820372264</v>
      </c>
      <c r="AA28" s="157">
        <f t="shared" si="8"/>
        <v>2578.0737568004979</v>
      </c>
      <c r="AB28" s="157">
        <f t="shared" si="8"/>
        <v>12791.905686516648</v>
      </c>
      <c r="AC28" s="157">
        <f t="shared" si="8"/>
        <v>14298.470964966769</v>
      </c>
      <c r="AD28" s="157">
        <f t="shared" si="8"/>
        <v>12417.791129827505</v>
      </c>
      <c r="AE28" s="157">
        <f t="shared" si="8"/>
        <v>14979.887890569624</v>
      </c>
      <c r="AF28" s="157">
        <f t="shared" si="8"/>
        <v>14154.783129824076</v>
      </c>
      <c r="AG28" s="157">
        <f t="shared" si="8"/>
        <v>13622.498904759179</v>
      </c>
      <c r="AH28" s="157">
        <f t="shared" si="8"/>
        <v>14853.057448468446</v>
      </c>
      <c r="AI28" s="157">
        <f t="shared" si="8"/>
        <v>16376.481171369645</v>
      </c>
      <c r="AJ28" s="157">
        <f t="shared" si="8"/>
        <v>14512.792662615122</v>
      </c>
      <c r="AK28" s="157">
        <f t="shared" si="8"/>
        <v>17092.014691513024</v>
      </c>
      <c r="AL28" s="157">
        <f t="shared" si="8"/>
        <v>7284.170208960174</v>
      </c>
      <c r="AM28" s="157">
        <f t="shared" si="8"/>
        <v>17473.818669536518</v>
      </c>
      <c r="AN28" s="157">
        <f t="shared" si="8"/>
        <v>23765.052279203632</v>
      </c>
      <c r="AO28" s="157">
        <f t="shared" si="8"/>
        <v>25349.564290196085</v>
      </c>
      <c r="AP28" s="157">
        <f t="shared" si="8"/>
        <v>23547.380146713109</v>
      </c>
      <c r="AQ28" s="157">
        <f t="shared" si="8"/>
        <v>26188.525493047837</v>
      </c>
      <c r="AR28" s="157">
        <f t="shared" si="8"/>
        <v>25443.026175161005</v>
      </c>
      <c r="AS28" s="157">
        <f t="shared" si="8"/>
        <v>24990.908242267138</v>
      </c>
      <c r="AT28" s="157">
        <f t="shared" si="8"/>
        <v>26302.197948433142</v>
      </c>
      <c r="AU28" s="157">
        <f t="shared" si="8"/>
        <v>27906.921754189741</v>
      </c>
      <c r="AV28" s="157">
        <f t="shared" si="8"/>
        <v>26125.106328155412</v>
      </c>
      <c r="AW28" s="157">
        <f t="shared" si="8"/>
        <v>28786.778548673214</v>
      </c>
      <c r="AX28" s="157">
        <f t="shared" si="8"/>
        <v>19061.965505460557</v>
      </c>
      <c r="AY28" s="157">
        <f t="shared" si="8"/>
        <v>22699.50999509923</v>
      </c>
      <c r="AZ28" s="157">
        <f t="shared" si="8"/>
        <v>28031.80854740247</v>
      </c>
      <c r="BA28" s="157">
        <f t="shared" si="8"/>
        <v>29657.704390067185</v>
      </c>
      <c r="BB28" s="157">
        <f t="shared" si="8"/>
        <v>27897.22547506768</v>
      </c>
      <c r="BC28" s="157">
        <f t="shared" si="8"/>
        <v>30580.399974198881</v>
      </c>
      <c r="BD28" s="157">
        <f t="shared" si="8"/>
        <v>29877.256280805537</v>
      </c>
      <c r="BE28" s="157">
        <f t="shared" si="8"/>
        <v>29467.823011525397</v>
      </c>
      <c r="BF28" s="157">
        <f t="shared" si="8"/>
        <v>30822.129008046133</v>
      </c>
      <c r="BG28" s="157">
        <f t="shared" si="8"/>
        <v>32470.203338876046</v>
      </c>
      <c r="BH28" s="157">
        <f t="shared" si="8"/>
        <v>30732.075301128527</v>
      </c>
      <c r="BI28" s="157">
        <f t="shared" si="8"/>
        <v>33437.774422321148</v>
      </c>
      <c r="BJ28" s="157">
        <f t="shared" si="8"/>
        <v>23757.330462188474</v>
      </c>
      <c r="BK28" s="157">
        <f t="shared" si="8"/>
        <v>33370.773414509196</v>
      </c>
      <c r="BL28" s="157">
        <f t="shared" si="8"/>
        <v>33748.133508948245</v>
      </c>
      <c r="BM28" s="157">
        <f t="shared" si="8"/>
        <v>35419.441212912643</v>
      </c>
      <c r="BN28" s="157">
        <f t="shared" si="8"/>
        <v>33704.7272334226</v>
      </c>
      <c r="BO28" s="157">
        <f t="shared" si="8"/>
        <v>36434.022518997037</v>
      </c>
      <c r="BP28" s="157">
        <f t="shared" ref="BP28:DR28" si="9">BP23+BP25-BP26-BP27</f>
        <v>35777.358261554502</v>
      </c>
      <c r="BQ28" s="157">
        <f t="shared" si="9"/>
        <v>35414.765898328202</v>
      </c>
      <c r="BR28" s="157">
        <f t="shared" si="9"/>
        <v>36816.277113796954</v>
      </c>
      <c r="BS28" s="157">
        <f t="shared" si="9"/>
        <v>38511.923841631302</v>
      </c>
      <c r="BT28" s="157">
        <f t="shared" si="9"/>
        <v>36821.738266654385</v>
      </c>
      <c r="BU28" s="157">
        <f t="shared" si="9"/>
        <v>39575.752826819007</v>
      </c>
      <c r="BV28" s="157">
        <f t="shared" si="9"/>
        <v>29944.000215199936</v>
      </c>
      <c r="BW28" s="157">
        <f t="shared" si="9"/>
        <v>39119.642880853731</v>
      </c>
      <c r="BX28" s="157">
        <f t="shared" si="9"/>
        <v>39055.702160540546</v>
      </c>
      <c r="BY28" s="157">
        <f t="shared" si="9"/>
        <v>40282.180566219642</v>
      </c>
      <c r="BZ28" s="157">
        <f t="shared" si="9"/>
        <v>38119.080626232055</v>
      </c>
      <c r="CA28" s="157">
        <f t="shared" si="9"/>
        <v>40396.40488540435</v>
      </c>
      <c r="CB28" s="157">
        <f t="shared" si="9"/>
        <v>39284.155905153108</v>
      </c>
      <c r="CC28" s="157">
        <f t="shared" si="9"/>
        <v>38462.336263589605</v>
      </c>
      <c r="CD28" s="157">
        <f t="shared" si="9"/>
        <v>39400.948555626033</v>
      </c>
      <c r="CE28" s="157">
        <f t="shared" si="9"/>
        <v>40629.995393081495</v>
      </c>
      <c r="CF28" s="157">
        <f t="shared" si="9"/>
        <v>38469.479404789279</v>
      </c>
      <c r="CG28" s="157">
        <f t="shared" si="9"/>
        <v>40749.403236704486</v>
      </c>
      <c r="CH28" s="157">
        <f t="shared" si="9"/>
        <v>30639.769552012571</v>
      </c>
      <c r="CI28" s="157">
        <f t="shared" si="9"/>
        <v>39820.581031238617</v>
      </c>
      <c r="CJ28" s="157">
        <f t="shared" si="9"/>
        <v>39761.84037235679</v>
      </c>
      <c r="CK28" s="157">
        <f t="shared" si="9"/>
        <v>40993.550290901316</v>
      </c>
      <c r="CL28" s="157">
        <f t="shared" si="9"/>
        <v>38835.713520077479</v>
      </c>
      <c r="CM28" s="157">
        <f t="shared" si="9"/>
        <v>41118.332810873617</v>
      </c>
      <c r="CN28" s="157">
        <f t="shared" si="9"/>
        <v>40011.41093217388</v>
      </c>
      <c r="CO28" s="157">
        <f t="shared" si="9"/>
        <v>39194.950670871563</v>
      </c>
      <c r="CP28" s="157">
        <f t="shared" si="9"/>
        <v>40138.954831983356</v>
      </c>
      <c r="CQ28" s="157">
        <f t="shared" si="9"/>
        <v>41373.426238763946</v>
      </c>
      <c r="CR28" s="157">
        <f t="shared" si="9"/>
        <v>39218.367732821833</v>
      </c>
      <c r="CS28" s="157">
        <f t="shared" si="9"/>
        <v>41503.782174235726</v>
      </c>
      <c r="CT28" s="157">
        <f t="shared" si="9"/>
        <v>31399.672441671355</v>
      </c>
      <c r="CU28" s="157">
        <f t="shared" si="9"/>
        <v>40586.041432499442</v>
      </c>
      <c r="CV28" s="157">
        <f t="shared" si="9"/>
        <v>40532.892062914405</v>
      </c>
      <c r="CW28" s="157">
        <f t="shared" si="9"/>
        <v>41770.227268053444</v>
      </c>
      <c r="CX28" s="157">
        <f t="shared" si="9"/>
        <v>39618.050002116834</v>
      </c>
      <c r="CY28" s="157">
        <f t="shared" si="9"/>
        <v>41906.363238488739</v>
      </c>
      <c r="CZ28" s="157">
        <f t="shared" si="9"/>
        <v>40805.169969858769</v>
      </c>
      <c r="DA28" s="157">
        <f t="shared" si="9"/>
        <v>39994.473208344578</v>
      </c>
      <c r="DB28" s="157">
        <f t="shared" si="9"/>
        <v>40944.275985614971</v>
      </c>
      <c r="DC28" s="157">
        <f t="shared" si="9"/>
        <v>42184.58135301392</v>
      </c>
      <c r="DD28" s="157">
        <f t="shared" si="9"/>
        <v>40035.392381685255</v>
      </c>
      <c r="DE28" s="157">
        <f t="shared" si="9"/>
        <v>42326.712162698401</v>
      </c>
      <c r="DF28" s="157">
        <f t="shared" si="9"/>
        <v>32228.54380717469</v>
      </c>
      <c r="DG28" s="157">
        <f t="shared" si="9"/>
        <v>41420.890446414502</v>
      </c>
      <c r="DH28" s="157">
        <f t="shared" si="9"/>
        <v>41373.755232025476</v>
      </c>
      <c r="DI28" s="157">
        <f t="shared" si="9"/>
        <v>42617.141336051063</v>
      </c>
      <c r="DJ28" s="157">
        <f t="shared" si="9"/>
        <v>40471.051951100395</v>
      </c>
      <c r="DK28" s="157">
        <f t="shared" si="9"/>
        <v>42765.490290478701</v>
      </c>
      <c r="DL28" s="157">
        <f t="shared" si="9"/>
        <v>41670.459588318554</v>
      </c>
      <c r="DM28" s="157">
        <f t="shared" si="9"/>
        <v>40865.963099712215</v>
      </c>
      <c r="DN28" s="157">
        <f t="shared" si="9"/>
        <v>41822.004100844351</v>
      </c>
      <c r="DO28" s="157">
        <f t="shared" si="9"/>
        <v>43068.585889126276</v>
      </c>
      <c r="DP28" s="157">
        <f t="shared" si="9"/>
        <v>40925.711783330175</v>
      </c>
      <c r="DQ28" s="157">
        <f t="shared" si="9"/>
        <v>43223.385123725166</v>
      </c>
      <c r="DR28" s="157">
        <f t="shared" si="9"/>
        <v>33131.609272213333</v>
      </c>
    </row>
    <row r="29" spans="1:122" s="152" customFormat="1" x14ac:dyDescent="0.3">
      <c r="A29" s="62" t="s">
        <v>166</v>
      </c>
      <c r="B29" s="157"/>
      <c r="C29" s="153">
        <f>C28/(1+$B$34)^(C6-1)</f>
        <v>5422.7133333333295</v>
      </c>
      <c r="D29" s="153">
        <f t="shared" ref="D29:K29" si="10">D28/(1+$B$34)^(D6-1)</f>
        <v>13070.371552309169</v>
      </c>
      <c r="E29" s="153">
        <f t="shared" si="10"/>
        <v>14486.809149058754</v>
      </c>
      <c r="F29" s="153">
        <f t="shared" si="10"/>
        <v>17838.534250820052</v>
      </c>
      <c r="G29" s="153">
        <f t="shared" si="10"/>
        <v>14529.038719973192</v>
      </c>
      <c r="H29" s="153">
        <f t="shared" si="10"/>
        <v>15442.818660198667</v>
      </c>
      <c r="I29" s="153">
        <f t="shared" si="10"/>
        <v>18054.377529911264</v>
      </c>
      <c r="J29" s="153">
        <f t="shared" si="10"/>
        <v>-7080.8353423516637</v>
      </c>
      <c r="K29" s="153">
        <f t="shared" si="10"/>
        <v>11084.988591894584</v>
      </c>
      <c r="L29" s="153">
        <f t="shared" ref="L29" si="11">L28/(1+$B$34)^(L6-1)</f>
        <v>208908.38979733438</v>
      </c>
      <c r="M29" s="153">
        <f t="shared" ref="M29" si="12">M28/(1+$B$34)^(M6-1)</f>
        <v>13942.534186611392</v>
      </c>
      <c r="N29" s="153">
        <f t="shared" ref="N29" si="13">N28/(1+$B$34)^(N6-1)</f>
        <v>13704.367472235217</v>
      </c>
      <c r="O29" s="153">
        <f t="shared" ref="O29" si="14">O28/(1+$B$34)^(O6-1)</f>
        <v>-180519.97089812258</v>
      </c>
      <c r="P29" s="153">
        <f t="shared" ref="P29" si="15">P28/(1+$B$34)^(P6-1)</f>
        <v>8532.4151330721561</v>
      </c>
      <c r="Q29" s="153">
        <f t="shared" ref="Q29" si="16">Q28/(1+$B$34)^(Q6-1)</f>
        <v>2166.3471102444728</v>
      </c>
      <c r="R29" s="153">
        <f t="shared" ref="R29:S29" si="17">R28/(1+$B$34)^(R6-1)</f>
        <v>396.89700737781811</v>
      </c>
      <c r="S29" s="153">
        <f t="shared" si="17"/>
        <v>2706.5807028251274</v>
      </c>
      <c r="T29" s="153">
        <f t="shared" ref="T29" si="18">T28/(1+$B$34)^(T6-1)</f>
        <v>549.53780025095057</v>
      </c>
      <c r="U29" s="153">
        <f t="shared" ref="U29" si="19">U28/(1+$B$34)^(U6-1)</f>
        <v>1391.472824967944</v>
      </c>
      <c r="V29" s="153">
        <f t="shared" ref="V29" si="20">V28/(1+$B$34)^(V6-1)</f>
        <v>-21797.297082857662</v>
      </c>
      <c r="W29" s="153">
        <f t="shared" ref="W29" si="21">W28/(1+$B$34)^(W6-1)</f>
        <v>13524.043077299712</v>
      </c>
      <c r="X29" s="153">
        <f t="shared" ref="X29" si="22">X28/(1+$B$34)^(X6-1)</f>
        <v>11762.926513435457</v>
      </c>
      <c r="Y29" s="153">
        <f t="shared" ref="Y29" si="23">Y28/(1+$B$34)^(Y6-1)</f>
        <v>13945.571822869573</v>
      </c>
      <c r="Z29" s="153">
        <f t="shared" ref="Z29:AA29" si="24">Z28/(1+$B$34)^(Z6-1)</f>
        <v>5222.5526569257199</v>
      </c>
      <c r="AA29" s="153">
        <f t="shared" si="24"/>
        <v>2251.7894635343682</v>
      </c>
      <c r="AB29" s="153">
        <f t="shared" ref="AB29" si="25">AB28/(1+$B$34)^(AB6-1)</f>
        <v>11110.127558533402</v>
      </c>
      <c r="AC29" s="153">
        <f t="shared" ref="AC29" si="26">AC28/(1+$B$34)^(AC6-1)</f>
        <v>12348.799694997313</v>
      </c>
      <c r="AD29" s="153">
        <f t="shared" ref="AD29" si="27">AD28/(1+$B$34)^(AD6-1)</f>
        <v>10664.263093787635</v>
      </c>
      <c r="AE29" s="153">
        <f t="shared" ref="AE29" si="28">AE28/(1+$B$34)^(AE6-1)</f>
        <v>12792.234592292609</v>
      </c>
      <c r="AF29" s="153">
        <f t="shared" ref="AF29" si="29">AF28/(1+$B$34)^(AF6-1)</f>
        <v>12019.666663105283</v>
      </c>
      <c r="AG29" s="153">
        <f t="shared" ref="AG29" si="30">AG28/(1+$B$34)^(AG6-1)</f>
        <v>11502.634957826262</v>
      </c>
      <c r="AH29" s="153">
        <f t="shared" ref="AH29:AI29" si="31">AH28/(1+$B$34)^(AH6-1)</f>
        <v>12471.186343236004</v>
      </c>
      <c r="AI29" s="153">
        <f t="shared" si="31"/>
        <v>13673.001131034707</v>
      </c>
      <c r="AJ29" s="153">
        <f t="shared" ref="AJ29" si="32">AJ28/(1+$B$34)^(AJ6-1)</f>
        <v>12048.850121258152</v>
      </c>
      <c r="AK29" s="153">
        <f t="shared" ref="AK29" si="33">AK28/(1+$B$34)^(AK6-1)</f>
        <v>14110.396601869361</v>
      </c>
      <c r="AL29" s="153">
        <f t="shared" ref="AL29" si="34">AL28/(1+$B$34)^(AL6-1)</f>
        <v>5979.6725227998049</v>
      </c>
      <c r="AM29" s="153">
        <f t="shared" ref="AM29" si="35">AM28/(1+$B$34)^(AM6-1)</f>
        <v>14263.841081118397</v>
      </c>
      <c r="AN29" s="153">
        <f t="shared" ref="AN29" si="36">AN28/(1+$B$34)^(AN6-1)</f>
        <v>19290.291606405968</v>
      </c>
      <c r="AO29" s="153">
        <f t="shared" ref="AO29" si="37">AO28/(1+$B$34)^(AO6-1)</f>
        <v>20460.765111274846</v>
      </c>
      <c r="AP29" s="153">
        <f t="shared" ref="AP29:AQ29" si="38">AP28/(1+$B$34)^(AP6-1)</f>
        <v>18899.282536439561</v>
      </c>
      <c r="AQ29" s="153">
        <f t="shared" si="38"/>
        <v>20900.906438817408</v>
      </c>
      <c r="AR29" s="153">
        <f t="shared" ref="AR29" si="39">AR28/(1+$B$34)^(AR6-1)</f>
        <v>20191.760716377463</v>
      </c>
      <c r="AS29" s="153">
        <f t="shared" ref="AS29" si="40">AS28/(1+$B$34)^(AS6-1)</f>
        <v>19721.448873379686</v>
      </c>
      <c r="AT29" s="153">
        <f t="shared" ref="AT29" si="41">AT28/(1+$B$34)^(AT6-1)</f>
        <v>20639.547512127756</v>
      </c>
      <c r="AU29" s="153">
        <f t="shared" ref="AU29" si="42">AU28/(1+$B$34)^(AU6-1)</f>
        <v>21775.664491607473</v>
      </c>
      <c r="AV29" s="153">
        <f t="shared" ref="AV29" si="43">AV28/(1+$B$34)^(AV6-1)</f>
        <v>20270.707192364156</v>
      </c>
      <c r="AW29" s="153">
        <f t="shared" ref="AW29" si="44">AW28/(1+$B$34)^(AW6-1)</f>
        <v>22210.342329208139</v>
      </c>
      <c r="AX29" s="153">
        <f t="shared" ref="AX29:AY29" si="45">AX28/(1+$B$34)^(AX6-1)</f>
        <v>14624.506394246759</v>
      </c>
      <c r="AY29" s="153">
        <f t="shared" si="45"/>
        <v>17317.347491086151</v>
      </c>
      <c r="AZ29" s="153">
        <f t="shared" ref="AZ29" si="46">AZ28/(1+$B$34)^(AZ6-1)</f>
        <v>21265.096578116361</v>
      </c>
      <c r="BA29" s="153">
        <f t="shared" ref="BA29" si="47">BA28/(1+$B$34)^(BA6-1)</f>
        <v>22372.016196097804</v>
      </c>
      <c r="BB29" s="153">
        <f t="shared" ref="BB29" si="48">BB28/(1+$B$34)^(BB6-1)</f>
        <v>20925.698198440925</v>
      </c>
      <c r="BC29" s="153">
        <f t="shared" ref="BC29" si="49">BC28/(1+$B$34)^(BC6-1)</f>
        <v>22809.378823733492</v>
      </c>
      <c r="BD29" s="153">
        <f t="shared" ref="BD29" si="50">BD28/(1+$B$34)^(BD6-1)</f>
        <v>22159.622665801315</v>
      </c>
      <c r="BE29" s="153">
        <f t="shared" ref="BE29" si="51">BE28/(1+$B$34)^(BE6-1)</f>
        <v>21733.06871599425</v>
      </c>
      <c r="BF29" s="153">
        <f t="shared" ref="BF29:BG29" si="52">BF28/(1+$B$34)^(BF6-1)</f>
        <v>22604.0878321206</v>
      </c>
      <c r="BG29" s="153">
        <f t="shared" si="52"/>
        <v>23678.855783909861</v>
      </c>
      <c r="BH29" s="153">
        <f t="shared" ref="BH29" si="53">BH28/(1+$B$34)^(BH6-1)</f>
        <v>22285.323594025769</v>
      </c>
      <c r="BI29" s="153">
        <f t="shared" ref="BI29" si="54">BI28/(1+$B$34)^(BI6-1)</f>
        <v>24111.030447143468</v>
      </c>
      <c r="BJ29" s="153">
        <f t="shared" ref="BJ29" si="55">BJ28/(1+$B$34)^(BJ6-1)</f>
        <v>17034.421861013449</v>
      </c>
      <c r="BK29" s="153">
        <f t="shared" ref="BK29" si="56">BK28/(1+$B$34)^(BK6-1)</f>
        <v>23792.90024322609</v>
      </c>
      <c r="BL29" s="153">
        <f t="shared" ref="BL29" si="57">BL28/(1+$B$34)^(BL6-1)</f>
        <v>23926.667916215338</v>
      </c>
      <c r="BM29" s="153">
        <f t="shared" ref="BM29" si="58">BM28/(1+$B$34)^(BM6-1)</f>
        <v>24970.401224285448</v>
      </c>
      <c r="BN29" s="153">
        <f t="shared" ref="BN29:BO29" si="59">BN28/(1+$B$34)^(BN6-1)</f>
        <v>23627.946779812246</v>
      </c>
      <c r="BO29" s="153">
        <f t="shared" si="59"/>
        <v>25397.656284191267</v>
      </c>
      <c r="BP29" s="153">
        <f t="shared" ref="BP29" si="60">BP28/(1+$B$34)^(BP6-1)</f>
        <v>24799.683639824645</v>
      </c>
      <c r="BQ29" s="153">
        <f t="shared" ref="BQ29" si="61">BQ28/(1+$B$34)^(BQ6-1)</f>
        <v>24410.327045717371</v>
      </c>
      <c r="BR29" s="153">
        <f t="shared" ref="BR29" si="62">BR28/(1+$B$34)^(BR6-1)</f>
        <v>25233.671491810866</v>
      </c>
      <c r="BS29" s="153">
        <f t="shared" ref="BS29" si="63">BS28/(1+$B$34)^(BS6-1)</f>
        <v>26247.451418296343</v>
      </c>
      <c r="BT29" s="153">
        <f t="shared" ref="BT29" si="64">BT28/(1+$B$34)^(BT6-1)</f>
        <v>24954.424866096393</v>
      </c>
      <c r="BU29" s="153">
        <f t="shared" ref="BU29" si="65">BU28/(1+$B$34)^(BU6-1)</f>
        <v>26670.049092827136</v>
      </c>
      <c r="BV29" s="153">
        <f t="shared" ref="BV29:BW29" si="66">BV28/(1+$B$34)^(BV6-1)</f>
        <v>20065.768583140587</v>
      </c>
      <c r="BW29" s="153">
        <f t="shared" si="66"/>
        <v>26067.06983213589</v>
      </c>
      <c r="BX29" s="153">
        <f t="shared" ref="BX29" si="67">BX28/(1+$B$34)^(BX6-1)</f>
        <v>25878.144638229125</v>
      </c>
      <c r="BY29" s="153">
        <f t="shared" ref="BY29" si="68">BY28/(1+$B$34)^(BY6-1)</f>
        <v>26540.738895427236</v>
      </c>
      <c r="BZ29" s="153">
        <f t="shared" ref="BZ29" si="69">BZ28/(1+$B$34)^(BZ6-1)</f>
        <v>24974.327759829925</v>
      </c>
      <c r="CA29" s="153">
        <f t="shared" ref="CA29" si="70">CA28/(1+$B$34)^(CA6-1)</f>
        <v>26317.550061500388</v>
      </c>
      <c r="CB29" s="153">
        <f t="shared" ref="CB29" si="71">CB28/(1+$B$34)^(CB6-1)</f>
        <v>25449.046726653673</v>
      </c>
      <c r="CC29" s="153">
        <f t="shared" ref="CC29" si="72">CC28/(1+$B$34)^(CC6-1)</f>
        <v>24776.56553966838</v>
      </c>
      <c r="CD29" s="153">
        <f t="shared" ref="CD29:CE29" si="73">CD28/(1+$B$34)^(CD6-1)</f>
        <v>25238.496184293468</v>
      </c>
      <c r="CE29" s="153">
        <f t="shared" si="73"/>
        <v>25879.442822219982</v>
      </c>
      <c r="CF29" s="153">
        <f t="shared" ref="CF29" si="74">CF28/(1+$B$34)^(CF6-1)</f>
        <v>24365.527037232659</v>
      </c>
      <c r="CG29" s="153">
        <f t="shared" ref="CG29" si="75">CG28/(1+$B$34)^(CG6-1)</f>
        <v>25664.458504110244</v>
      </c>
      <c r="CH29" s="153">
        <f t="shared" ref="CH29" si="76">CH28/(1+$B$34)^(CH6-1)</f>
        <v>19188.794811153846</v>
      </c>
      <c r="CI29" s="153">
        <f t="shared" ref="CI29" si="77">CI28/(1+$B$34)^(CI6-1)</f>
        <v>24798.256558898309</v>
      </c>
      <c r="CJ29" s="153">
        <f t="shared" ref="CJ29" si="78">CJ28/(1+$B$34)^(CJ6-1)</f>
        <v>24622.456877759549</v>
      </c>
      <c r="CK29" s="153">
        <f t="shared" ref="CK29" si="79">CK28/(1+$B$34)^(CK6-1)</f>
        <v>25242.466723501446</v>
      </c>
      <c r="CL29" s="153">
        <f t="shared" ref="CL29:CM29" si="80">CL28/(1+$B$34)^(CL6-1)</f>
        <v>23779.29094148158</v>
      </c>
      <c r="CM29" s="153">
        <f t="shared" si="80"/>
        <v>25035.395754382644</v>
      </c>
      <c r="CN29" s="153">
        <f t="shared" ref="CN29" si="81">CN28/(1+$B$34)^(CN6-1)</f>
        <v>24224.464296969552</v>
      </c>
      <c r="CO29" s="153">
        <f t="shared" ref="CO29" si="82">CO28/(1+$B$34)^(CO6-1)</f>
        <v>23596.728169373269</v>
      </c>
      <c r="CP29" s="153">
        <f t="shared" ref="CP29" si="83">CP28/(1+$B$34)^(CP6-1)</f>
        <v>24029.187101771488</v>
      </c>
      <c r="CQ29" s="153">
        <f t="shared" ref="CQ29" si="84">CQ28/(1+$B$34)^(CQ6-1)</f>
        <v>24628.947812868621</v>
      </c>
      <c r="CR29" s="153">
        <f t="shared" ref="CR29" si="85">CR28/(1+$B$34)^(CR6-1)</f>
        <v>23214.815546487731</v>
      </c>
      <c r="CS29" s="153">
        <f t="shared" ref="CS29" si="86">CS28/(1+$B$34)^(CS6-1)</f>
        <v>24429.509649983782</v>
      </c>
      <c r="CT29" s="153">
        <f t="shared" ref="CT29:CU29" si="87">CT28/(1+$B$34)^(CT6-1)</f>
        <v>18378.224156047221</v>
      </c>
      <c r="CU29" s="153">
        <f t="shared" si="87"/>
        <v>23621.445631968567</v>
      </c>
      <c r="CV29" s="153">
        <f t="shared" ref="CV29" si="88">CV28/(1+$B$34)^(CV6-1)</f>
        <v>23457.877962488266</v>
      </c>
      <c r="CW29" s="153">
        <f t="shared" ref="CW29" si="89">CW28/(1+$B$34)^(CW6-1)</f>
        <v>24038.054775467834</v>
      </c>
      <c r="CX29" s="153">
        <f t="shared" ref="CX29" si="90">CX28/(1+$B$34)^(CX6-1)</f>
        <v>22671.326417822303</v>
      </c>
      <c r="CY29" s="153">
        <f t="shared" ref="CY29" si="91">CY28/(1+$B$34)^(CY6-1)</f>
        <v>23845.979102934227</v>
      </c>
      <c r="CZ29" s="153">
        <f t="shared" ref="CZ29" si="92">CZ28/(1+$B$34)^(CZ6-1)</f>
        <v>23088.819522577629</v>
      </c>
      <c r="DA29" s="153">
        <f t="shared" ref="DA29" si="93">DA28/(1+$B$34)^(DA6-1)</f>
        <v>22502.8678873719</v>
      </c>
      <c r="DB29" s="153">
        <f t="shared" ref="DB29:DC29" si="94">DB28/(1+$B$34)^(DB6-1)</f>
        <v>22907.750136765058</v>
      </c>
      <c r="DC29" s="153">
        <f t="shared" si="94"/>
        <v>23468.986591820485</v>
      </c>
      <c r="DD29" s="153">
        <f t="shared" ref="DD29" si="95">DD28/(1+$B$34)^(DD6-1)</f>
        <v>22148.077503434964</v>
      </c>
      <c r="DE29" s="153">
        <f t="shared" ref="DE29" si="96">DE28/(1+$B$34)^(DE6-1)</f>
        <v>23284.012938707729</v>
      </c>
      <c r="DF29" s="153">
        <f t="shared" ref="DF29" si="97">DF28/(1+$B$34)^(DF6-1)</f>
        <v>17629.31070786127</v>
      </c>
      <c r="DG29" s="153">
        <f t="shared" ref="DG29" si="98">DG28/(1+$B$34)^(DG6-1)</f>
        <v>22530.219961686238</v>
      </c>
      <c r="DH29" s="153">
        <f t="shared" ref="DH29" si="99">DH28/(1+$B$34)^(DH6-1)</f>
        <v>22378.052764299737</v>
      </c>
      <c r="DI29" s="153">
        <f t="shared" ref="DI29" si="100">DI28/(1+$B$34)^(DI6-1)</f>
        <v>22920.971406858123</v>
      </c>
      <c r="DJ29" s="153">
        <f t="shared" ref="DJ29:DK29" si="101">DJ28/(1+$B$34)^(DJ6-1)</f>
        <v>21644.350067308405</v>
      </c>
      <c r="DK29" s="153">
        <f t="shared" si="101"/>
        <v>22742.848779935375</v>
      </c>
      <c r="DL29" s="153">
        <f t="shared" ref="DL29" si="102">DL28/(1+$B$34)^(DL6-1)</f>
        <v>22035.913072675183</v>
      </c>
      <c r="DM29" s="153">
        <f t="shared" ref="DM29" si="103">DM28/(1+$B$34)^(DM6-1)</f>
        <v>21488.982416138999</v>
      </c>
      <c r="DN29" s="153">
        <f t="shared" ref="DN29" si="104">DN28/(1+$B$34)^(DN6-1)</f>
        <v>21868.062382477194</v>
      </c>
      <c r="DO29" s="153">
        <f t="shared" ref="DO29" si="105">DO28/(1+$B$34)^(DO6-1)</f>
        <v>22393.265442377768</v>
      </c>
      <c r="DP29" s="153">
        <f t="shared" ref="DP29" si="106">DP28/(1+$B$34)^(DP6-1)</f>
        <v>21159.45166433679</v>
      </c>
      <c r="DQ29" s="153">
        <f t="shared" ref="DQ29" si="107">DQ28/(1+$B$34)^(DQ6-1)</f>
        <v>22221.751972948652</v>
      </c>
      <c r="DR29" s="153">
        <f t="shared" ref="DR29" si="108">DR28/(1+$B$34)^(DR6-1)</f>
        <v>16937.659669394008</v>
      </c>
    </row>
    <row r="30" spans="1:122" s="152" customFormat="1" x14ac:dyDescent="0.3">
      <c r="A30" s="1"/>
    </row>
    <row r="31" spans="1:122" s="150" customFormat="1" ht="15.6" x14ac:dyDescent="0.3">
      <c r="A31" s="158" t="s">
        <v>167</v>
      </c>
      <c r="B31" s="159">
        <f>MIN(C23:BJ23)</f>
        <v>-190954.79108657842</v>
      </c>
    </row>
    <row r="32" spans="1:122" s="150" customFormat="1" x14ac:dyDescent="0.3">
      <c r="A32"/>
    </row>
    <row r="33" spans="1:11" x14ac:dyDescent="0.3">
      <c r="A33" s="160" t="s">
        <v>168</v>
      </c>
      <c r="B33" s="161">
        <v>7.0000000000000007E-2</v>
      </c>
    </row>
    <row r="34" spans="1:11" x14ac:dyDescent="0.3">
      <c r="A34" s="160" t="s">
        <v>169</v>
      </c>
      <c r="B34" s="162">
        <f>(1+B33)^(1/12)-1</f>
        <v>5.6541453874052738E-3</v>
      </c>
    </row>
    <row r="35" spans="1:11" ht="15" thickBot="1" x14ac:dyDescent="0.35">
      <c r="B35">
        <v>1</v>
      </c>
      <c r="C35">
        <v>2</v>
      </c>
      <c r="D35">
        <v>3</v>
      </c>
      <c r="E35">
        <v>4</v>
      </c>
      <c r="F35">
        <v>5</v>
      </c>
      <c r="G35">
        <v>6</v>
      </c>
      <c r="H35">
        <v>7</v>
      </c>
      <c r="I35">
        <v>8</v>
      </c>
      <c r="J35">
        <v>9</v>
      </c>
      <c r="K35">
        <v>10</v>
      </c>
    </row>
    <row r="36" spans="1:11" x14ac:dyDescent="0.3">
      <c r="A36" s="163" t="s">
        <v>272</v>
      </c>
      <c r="B36" s="164">
        <v>2022</v>
      </c>
      <c r="C36" s="164">
        <v>2023</v>
      </c>
      <c r="D36" s="164">
        <v>2024</v>
      </c>
      <c r="E36" s="164">
        <v>2025</v>
      </c>
      <c r="F36" s="164">
        <v>2026</v>
      </c>
      <c r="G36" s="164">
        <v>2027</v>
      </c>
      <c r="H36" s="164">
        <v>2028</v>
      </c>
      <c r="I36" s="164">
        <v>2029</v>
      </c>
      <c r="J36" s="164">
        <v>2030</v>
      </c>
      <c r="K36" s="165">
        <v>2031</v>
      </c>
    </row>
    <row r="37" spans="1:11" x14ac:dyDescent="0.3">
      <c r="A37" s="38" t="s">
        <v>152</v>
      </c>
      <c r="B37" s="375">
        <f>'Ricavi '!N30</f>
        <v>796427.2466666667</v>
      </c>
      <c r="C37" s="375">
        <f>'Ricavi '!Z30</f>
        <v>1148911.2392573184</v>
      </c>
      <c r="D37" s="375">
        <f>'Ricavi '!AL30</f>
        <v>1228139.6906444116</v>
      </c>
      <c r="E37" s="375">
        <f>'Ricavi '!AX30</f>
        <v>1517749.4064683975</v>
      </c>
      <c r="F37" s="375">
        <f>'Ricavi '!BJ30</f>
        <v>1643269.0312719629</v>
      </c>
      <c r="G37" s="375">
        <f>'Ricavi '!BV30</f>
        <v>1781452.5163464718</v>
      </c>
      <c r="H37" s="375">
        <f>'Ricavi '!CH30</f>
        <v>1858431.139031556</v>
      </c>
      <c r="I37" s="375">
        <f>'Ricavi '!CT30</f>
        <v>1877543.8783783198</v>
      </c>
      <c r="J37" s="375">
        <f>'Ricavi '!DF30</f>
        <v>1898544.6053361506</v>
      </c>
      <c r="K37" s="375">
        <f>'Ricavi '!DR30</f>
        <v>1921572.6251566377</v>
      </c>
    </row>
    <row r="38" spans="1:11" x14ac:dyDescent="0.3">
      <c r="A38" s="38" t="s">
        <v>170</v>
      </c>
      <c r="B38" s="375">
        <f>'Costi operativi'!N38</f>
        <v>423344.76</v>
      </c>
      <c r="C38" s="375">
        <f>'Costi operativi'!Z38</f>
        <v>620985.98874404526</v>
      </c>
      <c r="D38" s="375">
        <f>'Costi operativi'!AL38</f>
        <v>666808.82639163802</v>
      </c>
      <c r="E38" s="375">
        <f>'Costi operativi'!AX38</f>
        <v>824665.05040670326</v>
      </c>
      <c r="F38" s="375">
        <f>'Costi operativi'!BJ38</f>
        <v>885520.46631050541</v>
      </c>
      <c r="G38" s="375">
        <f>'Costi operativi'!BV38</f>
        <v>947596.27727896674</v>
      </c>
      <c r="H38" s="375">
        <f>'Costi operativi'!CH38</f>
        <v>985504.71484661847</v>
      </c>
      <c r="I38" s="375">
        <f>'Costi operativi'!CT38</f>
        <v>995855.97057561972</v>
      </c>
      <c r="J38" s="375">
        <f>'Costi operativi'!DF38</f>
        <v>1007294.5577089561</v>
      </c>
      <c r="K38" s="375">
        <f>'Costi operativi'!DR38</f>
        <v>1019899.2522885662</v>
      </c>
    </row>
    <row r="39" spans="1:11" x14ac:dyDescent="0.3">
      <c r="A39" s="38" t="s">
        <v>155</v>
      </c>
      <c r="B39" s="375">
        <f>'Piano del personale'!N37</f>
        <v>188552.21692037035</v>
      </c>
      <c r="C39" s="375">
        <f>'Piano del personale'!Z37</f>
        <v>297147.36431362957</v>
      </c>
      <c r="D39" s="375">
        <f>'Piano del personale'!AL37</f>
        <v>369950.00331362966</v>
      </c>
      <c r="E39" s="375">
        <f>'Piano del personale'!AX37</f>
        <v>370724.17738770362</v>
      </c>
      <c r="F39" s="375">
        <f>'Piano del personale'!BJ37</f>
        <v>381898.39146177773</v>
      </c>
      <c r="G39" s="375">
        <f>'Piano del personale'!BV37</f>
        <v>381898.39146177773</v>
      </c>
      <c r="H39" s="375">
        <f>'Piano del personale'!CH37</f>
        <v>381898.39146177773</v>
      </c>
      <c r="I39" s="375">
        <f>'Piano del personale'!CT37</f>
        <v>381898.39146177773</v>
      </c>
      <c r="J39" s="375">
        <f>'Piano del personale'!DF37</f>
        <v>381898.39146177773</v>
      </c>
      <c r="K39" s="375">
        <f>'Piano del personale'!DR37</f>
        <v>381898.39146177773</v>
      </c>
    </row>
    <row r="40" spans="1:11" x14ac:dyDescent="0.3">
      <c r="A40" s="38" t="s">
        <v>156</v>
      </c>
      <c r="B40" s="376">
        <f>B37-B38-B39</f>
        <v>184530.26974629634</v>
      </c>
      <c r="C40" s="376">
        <f>C37-C38-C39</f>
        <v>230777.8861996436</v>
      </c>
      <c r="D40" s="376">
        <f t="shared" ref="D40:K40" si="109">D37-D38-D39</f>
        <v>191380.86093914392</v>
      </c>
      <c r="E40" s="376">
        <f t="shared" si="109"/>
        <v>322360.17867399059</v>
      </c>
      <c r="F40" s="376">
        <f t="shared" si="109"/>
        <v>375850.17349967977</v>
      </c>
      <c r="G40" s="376">
        <f t="shared" si="109"/>
        <v>451957.84760572738</v>
      </c>
      <c r="H40" s="376">
        <f t="shared" si="109"/>
        <v>491028.03272315976</v>
      </c>
      <c r="I40" s="376">
        <f t="shared" si="109"/>
        <v>499789.51634092233</v>
      </c>
      <c r="J40" s="376">
        <f t="shared" si="109"/>
        <v>509351.65616541682</v>
      </c>
      <c r="K40" s="376">
        <f t="shared" si="109"/>
        <v>519774.98140629381</v>
      </c>
    </row>
    <row r="41" spans="1:11" x14ac:dyDescent="0.3">
      <c r="A41" s="38" t="s">
        <v>171</v>
      </c>
      <c r="B41" s="376">
        <f>0</f>
        <v>0</v>
      </c>
      <c r="C41" s="376">
        <f>'Investimenti e debito'!O12</f>
        <v>214500</v>
      </c>
      <c r="D41" s="376">
        <f>'Investimenti e debito'!D45</f>
        <v>10000</v>
      </c>
      <c r="E41" s="376">
        <f>'Investimenti e debito'!E45</f>
        <v>1000</v>
      </c>
      <c r="F41" s="376">
        <v>0</v>
      </c>
      <c r="G41" s="376">
        <v>0</v>
      </c>
      <c r="H41" s="376">
        <v>0</v>
      </c>
      <c r="I41" s="376">
        <v>0</v>
      </c>
      <c r="J41" s="376">
        <v>0</v>
      </c>
      <c r="K41" s="376">
        <v>0</v>
      </c>
    </row>
    <row r="42" spans="1:11" x14ac:dyDescent="0.3">
      <c r="A42" s="38" t="s">
        <v>172</v>
      </c>
      <c r="B42" s="376">
        <f>0</f>
        <v>0</v>
      </c>
      <c r="C42" s="376">
        <f>INPUT!E32</f>
        <v>113100</v>
      </c>
      <c r="D42" s="376">
        <f>INPUT!F32</f>
        <v>0</v>
      </c>
      <c r="E42" s="376">
        <f>INPUT!G32</f>
        <v>0</v>
      </c>
      <c r="F42" s="376">
        <f>INPUT!H32</f>
        <v>0</v>
      </c>
      <c r="G42" s="376">
        <f>INPUT!I32</f>
        <v>0</v>
      </c>
      <c r="H42" s="376">
        <f>INPUT!J32</f>
        <v>0</v>
      </c>
      <c r="I42" s="376">
        <f>INPUT!K32</f>
        <v>0</v>
      </c>
      <c r="J42" s="376">
        <f>INPUT!L32</f>
        <v>0</v>
      </c>
      <c r="K42" s="376">
        <f>INPUT!M32</f>
        <v>0</v>
      </c>
    </row>
    <row r="43" spans="1:11" x14ac:dyDescent="0.3">
      <c r="A43" s="38" t="s">
        <v>280</v>
      </c>
      <c r="B43" s="376"/>
      <c r="C43" s="376">
        <f>INPUT!E36</f>
        <v>27000</v>
      </c>
      <c r="D43" s="376"/>
      <c r="E43" s="376"/>
      <c r="F43" s="376"/>
      <c r="G43" s="376"/>
      <c r="H43" s="376"/>
      <c r="I43" s="376"/>
      <c r="J43" s="376"/>
      <c r="K43" s="376"/>
    </row>
    <row r="44" spans="1:11" x14ac:dyDescent="0.3">
      <c r="A44" s="38" t="s">
        <v>159</v>
      </c>
      <c r="B44" s="376">
        <f>INPUT!E34</f>
        <v>30000</v>
      </c>
      <c r="C44" s="376">
        <f>0</f>
        <v>0</v>
      </c>
      <c r="D44" s="376">
        <f>0</f>
        <v>0</v>
      </c>
      <c r="E44" s="376">
        <f>0</f>
        <v>0</v>
      </c>
      <c r="F44" s="376">
        <f>0</f>
        <v>0</v>
      </c>
      <c r="G44" s="376">
        <f>0</f>
        <v>0</v>
      </c>
      <c r="H44" s="376">
        <f>0</f>
        <v>0</v>
      </c>
      <c r="I44" s="376">
        <f>0</f>
        <v>0</v>
      </c>
      <c r="J44" s="376">
        <f>0</f>
        <v>0</v>
      </c>
      <c r="K44" s="376">
        <f>0</f>
        <v>0</v>
      </c>
    </row>
    <row r="45" spans="1:11" x14ac:dyDescent="0.3">
      <c r="A45" s="38" t="s">
        <v>173</v>
      </c>
      <c r="B45" s="376">
        <f>B40-B41-B42-B43-B44</f>
        <v>154530.26974629634</v>
      </c>
      <c r="C45" s="376">
        <f t="shared" ref="C45:F45" si="110">C40-C41-C42-C43-C44</f>
        <v>-123822.1138003564</v>
      </c>
      <c r="D45" s="376">
        <f t="shared" si="110"/>
        <v>181380.86093914392</v>
      </c>
      <c r="E45" s="376">
        <f t="shared" si="110"/>
        <v>321360.17867399059</v>
      </c>
      <c r="F45" s="376">
        <f t="shared" si="110"/>
        <v>375850.17349967977</v>
      </c>
      <c r="G45" s="376">
        <f t="shared" ref="G45" si="111">G40-G41-G42-G43-G44</f>
        <v>451957.84760572738</v>
      </c>
      <c r="H45" s="376">
        <f t="shared" ref="H45" si="112">H40-H41-H42-H43-H44</f>
        <v>491028.03272315976</v>
      </c>
      <c r="I45" s="376">
        <f t="shared" ref="I45:J45" si="113">I40-I41-I42-I43-I44</f>
        <v>499789.51634092233</v>
      </c>
      <c r="J45" s="376">
        <f t="shared" si="113"/>
        <v>509351.65616541682</v>
      </c>
      <c r="K45" s="376">
        <f t="shared" ref="K45" si="114">K40-K41-K42-K43-K44</f>
        <v>519774.98140629381</v>
      </c>
    </row>
    <row r="46" spans="1:11" x14ac:dyDescent="0.3">
      <c r="A46" s="38" t="s">
        <v>162</v>
      </c>
      <c r="B46" s="377">
        <f>'Investimenti e debito'!B54</f>
        <v>204000</v>
      </c>
      <c r="C46" s="376">
        <v>0</v>
      </c>
      <c r="D46" s="376">
        <v>0</v>
      </c>
      <c r="E46" s="376">
        <v>0</v>
      </c>
      <c r="F46" s="376">
        <v>0</v>
      </c>
      <c r="G46" s="376">
        <v>0</v>
      </c>
      <c r="H46" s="376">
        <v>0</v>
      </c>
      <c r="I46" s="376">
        <v>0</v>
      </c>
      <c r="J46" s="376">
        <v>0</v>
      </c>
      <c r="K46" s="376">
        <v>0</v>
      </c>
    </row>
    <row r="47" spans="1:11" x14ac:dyDescent="0.3">
      <c r="A47" s="38" t="s">
        <v>163</v>
      </c>
      <c r="B47" s="376">
        <f>2/12*'Investimenti e debito'!D57</f>
        <v>2703.1555488255271</v>
      </c>
      <c r="C47" s="376">
        <f>SUM(O26:Z26)</f>
        <v>16354.091070394439</v>
      </c>
      <c r="D47" s="376">
        <f>SUM(AA26:AL26)</f>
        <v>17171.795623914164</v>
      </c>
      <c r="E47" s="376">
        <f>SUM(AM26:AX26)</f>
        <v>18030.385405109871</v>
      </c>
      <c r="F47" s="376">
        <f>SUM(AY26:BJ26)</f>
        <v>18931.904675365357</v>
      </c>
      <c r="G47" s="376">
        <f>SUM(BK26:BV26)</f>
        <v>19878.499909133629</v>
      </c>
      <c r="H47" s="376">
        <f>SUM(BW26:CH26)</f>
        <v>20872.424904590313</v>
      </c>
      <c r="I47" s="376">
        <f>SUM(CI26:CT26)</f>
        <v>21916.046149819827</v>
      </c>
      <c r="J47" s="376">
        <f>SUM(CU26:DF26)</f>
        <v>23011.848457310818</v>
      </c>
      <c r="K47" s="376">
        <f>SUM(DG26:DR26)</f>
        <v>24162.44088017636</v>
      </c>
    </row>
    <row r="48" spans="1:11" x14ac:dyDescent="0.3">
      <c r="A48" s="38" t="s">
        <v>174</v>
      </c>
      <c r="B48" s="376">
        <f>2/12*'Investimenti e debito'!C57</f>
        <v>1700</v>
      </c>
      <c r="C48" s="376">
        <f>SUM(O27:Z27)</f>
        <v>10064.842222558724</v>
      </c>
      <c r="D48" s="376">
        <f>SUM(AA27:AL27)</f>
        <v>9247.1376690390025</v>
      </c>
      <c r="E48" s="376">
        <f>SUM(AM27:AX27)</f>
        <v>8388.547887843295</v>
      </c>
      <c r="F48" s="376">
        <f>SUM(AY27:BJ27)</f>
        <v>7487.0286175877991</v>
      </c>
      <c r="G48" s="376">
        <f>SUM(BK27:BV27)</f>
        <v>6540.4333838195344</v>
      </c>
      <c r="H48" s="376">
        <f>SUM(BW27:CH27)</f>
        <v>5546.5083883628531</v>
      </c>
      <c r="I48" s="376">
        <f>SUM(CI27:CT27)</f>
        <v>4502.8871431333355</v>
      </c>
      <c r="J48" s="376">
        <f>SUM(CU27:DF27)</f>
        <v>3407.0848356423448</v>
      </c>
      <c r="K48" s="376">
        <f>SUM(DG27:DR27)</f>
        <v>2256.4924127768036</v>
      </c>
    </row>
    <row r="49" spans="1:11" x14ac:dyDescent="0.3">
      <c r="A49" s="38" t="s">
        <v>175</v>
      </c>
      <c r="B49" s="376">
        <f>B45+B46-B47-B48</f>
        <v>354127.11419747083</v>
      </c>
      <c r="C49" s="376">
        <f t="shared" ref="C49:K49" si="115">C45+C46-C47-C48</f>
        <v>-150241.04709330955</v>
      </c>
      <c r="D49" s="376">
        <f t="shared" si="115"/>
        <v>154961.92764619074</v>
      </c>
      <c r="E49" s="376">
        <f t="shared" si="115"/>
        <v>294941.24538103747</v>
      </c>
      <c r="F49" s="376">
        <f t="shared" si="115"/>
        <v>349431.24020672659</v>
      </c>
      <c r="G49" s="376">
        <f t="shared" si="115"/>
        <v>425538.9143127742</v>
      </c>
      <c r="H49" s="376">
        <f t="shared" si="115"/>
        <v>464609.09943020664</v>
      </c>
      <c r="I49" s="376">
        <f t="shared" si="115"/>
        <v>473370.58304796915</v>
      </c>
      <c r="J49" s="376">
        <f t="shared" si="115"/>
        <v>482932.72287246364</v>
      </c>
      <c r="K49" s="376">
        <f t="shared" si="115"/>
        <v>493356.04811334063</v>
      </c>
    </row>
    <row r="50" spans="1:11" x14ac:dyDescent="0.3">
      <c r="A50" s="373" t="s">
        <v>274</v>
      </c>
      <c r="B50" s="375">
        <f>B49/(1+$B$33)^(B35-1)</f>
        <v>354127.11419747083</v>
      </c>
      <c r="C50" s="375">
        <f t="shared" ref="C50:F50" si="116">C49/(1+$B$33)^(C35-1)</f>
        <v>-140412.19354514912</v>
      </c>
      <c r="D50" s="375">
        <f t="shared" si="116"/>
        <v>135349.74901405428</v>
      </c>
      <c r="E50" s="375">
        <f t="shared" si="116"/>
        <v>240759.91241208467</v>
      </c>
      <c r="F50" s="375">
        <f t="shared" si="116"/>
        <v>266579.42009354039</v>
      </c>
      <c r="G50" s="375">
        <f t="shared" ref="G50" si="117">G49/(1+$B$33)^(G35-1)</f>
        <v>303403.36473749299</v>
      </c>
      <c r="H50" s="375">
        <f t="shared" ref="H50" si="118">H49/(1+$B$33)^(H35-1)</f>
        <v>309588.66051971109</v>
      </c>
      <c r="I50" s="375">
        <f t="shared" ref="I50:J50" si="119">I49/(1+$B$33)^(I35-1)</f>
        <v>294791.40840888117</v>
      </c>
      <c r="J50" s="375">
        <f t="shared" si="119"/>
        <v>281071.24160415842</v>
      </c>
      <c r="K50" s="375">
        <f t="shared" ref="K50" si="120">K49/(1+$B$33)^(K35-1)</f>
        <v>268353.00167681434</v>
      </c>
    </row>
    <row r="52" spans="1:11" x14ac:dyDescent="0.3">
      <c r="A52" s="374" t="s">
        <v>275</v>
      </c>
      <c r="B52" s="378">
        <f>SUM(B50:F50)</f>
        <v>856404.00217200094</v>
      </c>
    </row>
    <row r="53" spans="1:11" x14ac:dyDescent="0.3">
      <c r="A53" s="374" t="s">
        <v>276</v>
      </c>
      <c r="B53" s="378">
        <f>SUM(B50:K50)</f>
        <v>2313611.6791190589</v>
      </c>
    </row>
  </sheetData>
  <mergeCells count="1">
    <mergeCell ref="A2:K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E6F78-2517-41B2-994A-9D7CB9650F76}">
  <sheetPr>
    <tabColor rgb="FFC00000"/>
  </sheetPr>
  <dimension ref="A2:DS66"/>
  <sheetViews>
    <sheetView topLeftCell="A45" zoomScale="110" zoomScaleNormal="110" workbookViewId="0">
      <selection activeCell="C68" sqref="C68"/>
    </sheetView>
  </sheetViews>
  <sheetFormatPr defaultRowHeight="14.4" x14ac:dyDescent="0.3"/>
  <cols>
    <col min="1" max="1" width="30" bestFit="1" customWidth="1"/>
    <col min="2" max="2" width="22.44140625" bestFit="1" customWidth="1"/>
    <col min="3" max="3" width="23.6640625" bestFit="1" customWidth="1"/>
    <col min="4" max="63" width="12.6640625" bestFit="1" customWidth="1"/>
    <col min="64" max="123" width="12.88671875" bestFit="1" customWidth="1"/>
  </cols>
  <sheetData>
    <row r="2" spans="1:123" ht="15" thickBot="1" x14ac:dyDescent="0.35"/>
    <row r="3" spans="1:123" x14ac:dyDescent="0.3">
      <c r="A3" s="427"/>
      <c r="B3" s="428"/>
      <c r="C3" s="166" t="s">
        <v>176</v>
      </c>
      <c r="D3" s="167">
        <v>1</v>
      </c>
      <c r="E3" s="167">
        <v>2</v>
      </c>
      <c r="F3" s="167">
        <v>3</v>
      </c>
      <c r="G3" s="167">
        <v>4</v>
      </c>
      <c r="H3" s="167">
        <v>5</v>
      </c>
      <c r="I3" s="167">
        <v>6</v>
      </c>
      <c r="J3" s="167">
        <v>7</v>
      </c>
      <c r="K3" s="167">
        <v>8</v>
      </c>
      <c r="L3" s="167">
        <v>9</v>
      </c>
      <c r="M3" s="167">
        <v>10</v>
      </c>
      <c r="N3" s="167">
        <v>11</v>
      </c>
      <c r="O3" s="167">
        <v>12</v>
      </c>
      <c r="P3" s="167">
        <v>13</v>
      </c>
      <c r="Q3" s="167">
        <v>14</v>
      </c>
      <c r="R3" s="167">
        <v>15</v>
      </c>
      <c r="S3" s="167">
        <v>16</v>
      </c>
      <c r="T3" s="167">
        <v>17</v>
      </c>
      <c r="U3" s="167">
        <v>18</v>
      </c>
      <c r="V3" s="167">
        <v>19</v>
      </c>
      <c r="W3" s="167">
        <v>20</v>
      </c>
      <c r="X3" s="167">
        <v>21</v>
      </c>
      <c r="Y3" s="167">
        <v>22</v>
      </c>
      <c r="Z3" s="167">
        <v>23</v>
      </c>
      <c r="AA3" s="167">
        <v>24</v>
      </c>
      <c r="AB3" s="167">
        <v>25</v>
      </c>
      <c r="AC3" s="167">
        <v>26</v>
      </c>
      <c r="AD3" s="167">
        <v>27</v>
      </c>
      <c r="AE3" s="167">
        <v>28</v>
      </c>
      <c r="AF3" s="167">
        <v>29</v>
      </c>
      <c r="AG3" s="167">
        <v>30</v>
      </c>
      <c r="AH3" s="167">
        <v>31</v>
      </c>
      <c r="AI3" s="167">
        <v>32</v>
      </c>
      <c r="AJ3" s="167">
        <v>33</v>
      </c>
      <c r="AK3" s="167">
        <v>34</v>
      </c>
      <c r="AL3" s="167">
        <v>35</v>
      </c>
      <c r="AM3" s="167">
        <v>36</v>
      </c>
      <c r="AN3" s="167">
        <v>37</v>
      </c>
      <c r="AO3" s="167">
        <v>38</v>
      </c>
      <c r="AP3" s="167">
        <v>39</v>
      </c>
      <c r="AQ3" s="167">
        <v>40</v>
      </c>
      <c r="AR3" s="167">
        <v>41</v>
      </c>
      <c r="AS3" s="167">
        <v>42</v>
      </c>
      <c r="AT3" s="167">
        <v>43</v>
      </c>
      <c r="AU3" s="167">
        <v>44</v>
      </c>
      <c r="AV3" s="167">
        <v>45</v>
      </c>
      <c r="AW3" s="167">
        <v>46</v>
      </c>
      <c r="AX3" s="167">
        <v>47</v>
      </c>
      <c r="AY3" s="167">
        <v>48</v>
      </c>
      <c r="AZ3" s="167">
        <v>49</v>
      </c>
      <c r="BA3" s="167">
        <v>50</v>
      </c>
      <c r="BB3" s="167">
        <v>51</v>
      </c>
      <c r="BC3" s="167">
        <v>52</v>
      </c>
      <c r="BD3" s="167">
        <v>53</v>
      </c>
      <c r="BE3" s="167">
        <v>54</v>
      </c>
      <c r="BF3" s="167">
        <v>55</v>
      </c>
      <c r="BG3" s="167">
        <v>56</v>
      </c>
      <c r="BH3" s="167">
        <v>57</v>
      </c>
      <c r="BI3" s="167">
        <v>58</v>
      </c>
      <c r="BJ3" s="167">
        <v>59</v>
      </c>
      <c r="BK3" s="168">
        <v>60</v>
      </c>
      <c r="BL3" s="167">
        <v>61</v>
      </c>
      <c r="BM3" s="168">
        <v>62</v>
      </c>
      <c r="BN3" s="167">
        <v>63</v>
      </c>
      <c r="BO3" s="168">
        <v>64</v>
      </c>
      <c r="BP3" s="167">
        <v>65</v>
      </c>
      <c r="BQ3" s="168">
        <v>66</v>
      </c>
      <c r="BR3" s="167">
        <v>67</v>
      </c>
      <c r="BS3" s="168">
        <v>68</v>
      </c>
      <c r="BT3" s="167">
        <v>69</v>
      </c>
      <c r="BU3" s="168">
        <v>70</v>
      </c>
      <c r="BV3" s="167">
        <v>71</v>
      </c>
      <c r="BW3" s="168">
        <v>72</v>
      </c>
      <c r="BX3" s="167">
        <v>73</v>
      </c>
      <c r="BY3" s="168">
        <v>74</v>
      </c>
      <c r="BZ3" s="167">
        <v>75</v>
      </c>
      <c r="CA3" s="168">
        <v>76</v>
      </c>
      <c r="CB3" s="167">
        <v>77</v>
      </c>
      <c r="CC3" s="168">
        <v>78</v>
      </c>
      <c r="CD3" s="167">
        <v>79</v>
      </c>
      <c r="CE3" s="168">
        <v>80</v>
      </c>
      <c r="CF3" s="167">
        <v>81</v>
      </c>
      <c r="CG3" s="168">
        <v>82</v>
      </c>
      <c r="CH3" s="167">
        <v>83</v>
      </c>
      <c r="CI3" s="168">
        <v>84</v>
      </c>
      <c r="CJ3" s="167">
        <v>85</v>
      </c>
      <c r="CK3" s="168">
        <v>86</v>
      </c>
      <c r="CL3" s="167">
        <v>87</v>
      </c>
      <c r="CM3" s="168">
        <v>88</v>
      </c>
      <c r="CN3" s="167">
        <v>89</v>
      </c>
      <c r="CO3" s="168">
        <v>90</v>
      </c>
      <c r="CP3" s="167">
        <v>91</v>
      </c>
      <c r="CQ3" s="168">
        <v>92</v>
      </c>
      <c r="CR3" s="167">
        <v>93</v>
      </c>
      <c r="CS3" s="168">
        <v>94</v>
      </c>
      <c r="CT3" s="167">
        <v>95</v>
      </c>
      <c r="CU3" s="168">
        <v>96</v>
      </c>
      <c r="CV3" s="167">
        <v>97</v>
      </c>
      <c r="CW3" s="167">
        <v>98</v>
      </c>
      <c r="CX3" s="168">
        <v>99</v>
      </c>
      <c r="CY3" s="167">
        <v>100</v>
      </c>
      <c r="CZ3" s="168">
        <v>101</v>
      </c>
      <c r="DA3" s="167">
        <v>102</v>
      </c>
      <c r="DB3" s="168">
        <v>103</v>
      </c>
      <c r="DC3" s="167">
        <v>104</v>
      </c>
      <c r="DD3" s="168">
        <v>105</v>
      </c>
      <c r="DE3" s="167">
        <v>106</v>
      </c>
      <c r="DF3" s="168">
        <v>107</v>
      </c>
      <c r="DG3" s="167">
        <v>108</v>
      </c>
      <c r="DH3" s="168">
        <v>109</v>
      </c>
      <c r="DI3" s="167">
        <v>110</v>
      </c>
      <c r="DJ3" s="168">
        <v>111</v>
      </c>
      <c r="DK3" s="167">
        <v>112</v>
      </c>
      <c r="DL3" s="168">
        <v>113</v>
      </c>
      <c r="DM3" s="167">
        <v>114</v>
      </c>
      <c r="DN3" s="168">
        <v>115</v>
      </c>
      <c r="DO3" s="167">
        <v>116</v>
      </c>
      <c r="DP3" s="168">
        <v>117</v>
      </c>
      <c r="DQ3" s="167">
        <v>118</v>
      </c>
      <c r="DR3" s="168">
        <v>119</v>
      </c>
      <c r="DS3" s="169">
        <v>120</v>
      </c>
    </row>
    <row r="4" spans="1:123" ht="15" customHeight="1" x14ac:dyDescent="0.3">
      <c r="A4" s="429" t="s">
        <v>177</v>
      </c>
      <c r="B4" s="430"/>
      <c r="C4" s="81" t="s">
        <v>178</v>
      </c>
      <c r="D4" s="170">
        <v>44927</v>
      </c>
      <c r="E4" s="170">
        <v>44958</v>
      </c>
      <c r="F4" s="170">
        <v>44986</v>
      </c>
      <c r="G4" s="170">
        <v>45017</v>
      </c>
      <c r="H4" s="170">
        <v>45047</v>
      </c>
      <c r="I4" s="170">
        <v>45078</v>
      </c>
      <c r="J4" s="170">
        <v>45108</v>
      </c>
      <c r="K4" s="170">
        <v>45139</v>
      </c>
      <c r="L4" s="170">
        <v>45170</v>
      </c>
      <c r="M4" s="170">
        <v>45200</v>
      </c>
      <c r="N4" s="170">
        <v>45231</v>
      </c>
      <c r="O4" s="170">
        <v>45261</v>
      </c>
      <c r="P4" s="170">
        <v>45292</v>
      </c>
      <c r="Q4" s="170">
        <v>45323</v>
      </c>
      <c r="R4" s="170">
        <v>45352</v>
      </c>
      <c r="S4" s="170">
        <v>45383</v>
      </c>
      <c r="T4" s="170">
        <v>45413</v>
      </c>
      <c r="U4" s="170">
        <v>45444</v>
      </c>
      <c r="V4" s="170">
        <v>45474</v>
      </c>
      <c r="W4" s="170">
        <v>45505</v>
      </c>
      <c r="X4" s="170">
        <v>45536</v>
      </c>
      <c r="Y4" s="170">
        <v>45566</v>
      </c>
      <c r="Z4" s="170">
        <v>45597</v>
      </c>
      <c r="AA4" s="170">
        <v>45627</v>
      </c>
      <c r="AB4" s="170">
        <v>45658</v>
      </c>
      <c r="AC4" s="170">
        <v>45689</v>
      </c>
      <c r="AD4" s="170">
        <v>45717</v>
      </c>
      <c r="AE4" s="170">
        <v>45748</v>
      </c>
      <c r="AF4" s="170">
        <v>45778</v>
      </c>
      <c r="AG4" s="170">
        <v>45809</v>
      </c>
      <c r="AH4" s="170">
        <v>45839</v>
      </c>
      <c r="AI4" s="170">
        <v>45870</v>
      </c>
      <c r="AJ4" s="170">
        <v>45901</v>
      </c>
      <c r="AK4" s="170">
        <v>45931</v>
      </c>
      <c r="AL4" s="170">
        <v>45962</v>
      </c>
      <c r="AM4" s="170">
        <v>45992</v>
      </c>
      <c r="AN4" s="170">
        <v>46023</v>
      </c>
      <c r="AO4" s="170">
        <v>46054</v>
      </c>
      <c r="AP4" s="170">
        <v>46082</v>
      </c>
      <c r="AQ4" s="170">
        <v>46113</v>
      </c>
      <c r="AR4" s="170">
        <v>46143</v>
      </c>
      <c r="AS4" s="170">
        <v>46174</v>
      </c>
      <c r="AT4" s="170">
        <v>46204</v>
      </c>
      <c r="AU4" s="170">
        <v>46235</v>
      </c>
      <c r="AV4" s="170">
        <v>46266</v>
      </c>
      <c r="AW4" s="170">
        <v>46296</v>
      </c>
      <c r="AX4" s="170">
        <v>46327</v>
      </c>
      <c r="AY4" s="170">
        <v>46357</v>
      </c>
      <c r="AZ4" s="170">
        <v>46388</v>
      </c>
      <c r="BA4" s="170">
        <v>46419</v>
      </c>
      <c r="BB4" s="170">
        <v>46447</v>
      </c>
      <c r="BC4" s="170">
        <v>46478</v>
      </c>
      <c r="BD4" s="170">
        <v>46508</v>
      </c>
      <c r="BE4" s="170">
        <v>46539</v>
      </c>
      <c r="BF4" s="170">
        <v>46569</v>
      </c>
      <c r="BG4" s="170">
        <v>46600</v>
      </c>
      <c r="BH4" s="170">
        <v>46631</v>
      </c>
      <c r="BI4" s="170">
        <v>46661</v>
      </c>
      <c r="BJ4" s="170">
        <v>46692</v>
      </c>
      <c r="BK4" s="171">
        <v>46722</v>
      </c>
      <c r="BL4" s="170">
        <v>46753</v>
      </c>
      <c r="BM4" s="171">
        <v>46784</v>
      </c>
      <c r="BN4" s="170">
        <v>46813</v>
      </c>
      <c r="BO4" s="171">
        <v>46844</v>
      </c>
      <c r="BP4" s="170">
        <v>46874</v>
      </c>
      <c r="BQ4" s="171">
        <v>46905</v>
      </c>
      <c r="BR4" s="170">
        <v>46935</v>
      </c>
      <c r="BS4" s="171">
        <v>46966</v>
      </c>
      <c r="BT4" s="170">
        <v>46997</v>
      </c>
      <c r="BU4" s="171">
        <v>47027</v>
      </c>
      <c r="BV4" s="170">
        <v>47058</v>
      </c>
      <c r="BW4" s="171">
        <v>47088</v>
      </c>
      <c r="BX4" s="170">
        <v>47119</v>
      </c>
      <c r="BY4" s="171">
        <v>47150</v>
      </c>
      <c r="BZ4" s="170">
        <v>47178</v>
      </c>
      <c r="CA4" s="171">
        <v>47209</v>
      </c>
      <c r="CB4" s="170">
        <v>47239</v>
      </c>
      <c r="CC4" s="171">
        <v>47270</v>
      </c>
      <c r="CD4" s="170">
        <v>47300</v>
      </c>
      <c r="CE4" s="171">
        <v>47331</v>
      </c>
      <c r="CF4" s="170">
        <v>47362</v>
      </c>
      <c r="CG4" s="171">
        <v>47392</v>
      </c>
      <c r="CH4" s="170">
        <v>47423</v>
      </c>
      <c r="CI4" s="171">
        <v>47453</v>
      </c>
      <c r="CJ4" s="170">
        <v>47484</v>
      </c>
      <c r="CK4" s="171">
        <v>47515</v>
      </c>
      <c r="CL4" s="170">
        <v>47543</v>
      </c>
      <c r="CM4" s="171">
        <v>47574</v>
      </c>
      <c r="CN4" s="170">
        <v>47604</v>
      </c>
      <c r="CO4" s="171">
        <v>47635</v>
      </c>
      <c r="CP4" s="170">
        <v>47665</v>
      </c>
      <c r="CQ4" s="171">
        <v>47696</v>
      </c>
      <c r="CR4" s="170">
        <v>47727</v>
      </c>
      <c r="CS4" s="171">
        <v>47757</v>
      </c>
      <c r="CT4" s="170">
        <v>47788</v>
      </c>
      <c r="CU4" s="171">
        <v>47818</v>
      </c>
      <c r="CV4" s="170">
        <v>47849</v>
      </c>
      <c r="CW4" s="170">
        <v>47880</v>
      </c>
      <c r="CX4" s="171">
        <v>47908</v>
      </c>
      <c r="CY4" s="170">
        <v>47939</v>
      </c>
      <c r="CZ4" s="171">
        <v>47969</v>
      </c>
      <c r="DA4" s="170">
        <v>48000</v>
      </c>
      <c r="DB4" s="171">
        <v>48030</v>
      </c>
      <c r="DC4" s="170">
        <v>48061</v>
      </c>
      <c r="DD4" s="171">
        <v>48092</v>
      </c>
      <c r="DE4" s="170">
        <v>48122</v>
      </c>
      <c r="DF4" s="171">
        <v>48153</v>
      </c>
      <c r="DG4" s="170">
        <v>48183</v>
      </c>
      <c r="DH4" s="171">
        <v>48214</v>
      </c>
      <c r="DI4" s="170">
        <v>48245</v>
      </c>
      <c r="DJ4" s="171">
        <v>48274</v>
      </c>
      <c r="DK4" s="170">
        <v>48305</v>
      </c>
      <c r="DL4" s="171">
        <v>48335</v>
      </c>
      <c r="DM4" s="170">
        <v>48366</v>
      </c>
      <c r="DN4" s="171">
        <v>48396</v>
      </c>
      <c r="DO4" s="170">
        <v>48427</v>
      </c>
      <c r="DP4" s="171">
        <v>48458</v>
      </c>
      <c r="DQ4" s="170">
        <v>48488</v>
      </c>
      <c r="DR4" s="171">
        <v>48519</v>
      </c>
      <c r="DS4" s="172">
        <v>48549</v>
      </c>
    </row>
    <row r="5" spans="1:123" ht="14.4" customHeight="1" x14ac:dyDescent="0.3">
      <c r="A5" s="173">
        <v>210000</v>
      </c>
      <c r="B5" s="174"/>
      <c r="C5" s="175" t="s">
        <v>179</v>
      </c>
      <c r="D5" s="176">
        <f>$A$5*$A$27</f>
        <v>210000</v>
      </c>
      <c r="E5" s="177">
        <v>0</v>
      </c>
      <c r="F5" s="177">
        <v>0</v>
      </c>
      <c r="G5" s="177">
        <v>0</v>
      </c>
      <c r="H5" s="177">
        <v>0</v>
      </c>
      <c r="I5" s="177">
        <v>0</v>
      </c>
      <c r="J5" s="177">
        <v>0</v>
      </c>
      <c r="K5" s="177">
        <v>0</v>
      </c>
      <c r="L5" s="177">
        <v>0</v>
      </c>
      <c r="M5" s="177">
        <v>0</v>
      </c>
      <c r="N5" s="177">
        <v>0</v>
      </c>
      <c r="O5" s="177">
        <v>0</v>
      </c>
      <c r="P5" s="177">
        <v>0</v>
      </c>
      <c r="Q5" s="177">
        <v>0</v>
      </c>
      <c r="R5" s="177">
        <v>0</v>
      </c>
      <c r="S5" s="177">
        <v>0</v>
      </c>
      <c r="T5" s="177">
        <v>0</v>
      </c>
      <c r="U5" s="177">
        <v>0</v>
      </c>
      <c r="V5" s="177">
        <v>0</v>
      </c>
      <c r="W5" s="177">
        <v>0</v>
      </c>
      <c r="X5" s="177">
        <v>0</v>
      </c>
      <c r="Y5" s="177">
        <v>0</v>
      </c>
      <c r="Z5" s="177">
        <v>0</v>
      </c>
      <c r="AA5" s="177">
        <v>0</v>
      </c>
      <c r="AB5" s="177">
        <v>0</v>
      </c>
      <c r="AC5" s="177">
        <v>0</v>
      </c>
      <c r="AD5" s="177">
        <v>0</v>
      </c>
      <c r="AE5" s="177">
        <v>0</v>
      </c>
      <c r="AF5" s="177">
        <v>0</v>
      </c>
      <c r="AG5" s="177">
        <v>0</v>
      </c>
      <c r="AH5" s="177">
        <v>0</v>
      </c>
      <c r="AI5" s="177">
        <v>0</v>
      </c>
      <c r="AJ5" s="177">
        <v>0</v>
      </c>
      <c r="AK5" s="177">
        <v>0</v>
      </c>
      <c r="AL5" s="177">
        <v>0</v>
      </c>
      <c r="AM5" s="177">
        <v>0</v>
      </c>
      <c r="AN5" s="177">
        <v>0</v>
      </c>
      <c r="AO5" s="177">
        <v>0</v>
      </c>
      <c r="AP5" s="177">
        <v>0</v>
      </c>
      <c r="AQ5" s="177">
        <v>0</v>
      </c>
      <c r="AR5" s="177">
        <v>0</v>
      </c>
      <c r="AS5" s="177">
        <v>0</v>
      </c>
      <c r="AT5" s="177">
        <v>0</v>
      </c>
      <c r="AU5" s="177">
        <v>0</v>
      </c>
      <c r="AV5" s="177">
        <v>0</v>
      </c>
      <c r="AW5" s="177">
        <v>0</v>
      </c>
      <c r="AX5" s="177">
        <v>0</v>
      </c>
      <c r="AY5" s="177">
        <v>0</v>
      </c>
      <c r="AZ5" s="177">
        <v>0</v>
      </c>
      <c r="BA5" s="177">
        <v>0</v>
      </c>
      <c r="BB5" s="177">
        <v>0</v>
      </c>
      <c r="BC5" s="177">
        <v>0</v>
      </c>
      <c r="BD5" s="177">
        <v>0</v>
      </c>
      <c r="BE5" s="177">
        <v>0</v>
      </c>
      <c r="BF5" s="177">
        <v>0</v>
      </c>
      <c r="BG5" s="177">
        <v>0</v>
      </c>
      <c r="BH5" s="177">
        <v>0</v>
      </c>
      <c r="BI5" s="177">
        <v>0</v>
      </c>
      <c r="BJ5" s="177">
        <v>0</v>
      </c>
      <c r="BK5" s="177">
        <v>0</v>
      </c>
      <c r="BL5" s="177">
        <v>0</v>
      </c>
      <c r="BM5" s="177">
        <v>0</v>
      </c>
      <c r="BN5" s="177">
        <v>0</v>
      </c>
      <c r="BO5" s="177">
        <v>0</v>
      </c>
      <c r="BP5" s="177">
        <v>0</v>
      </c>
      <c r="BQ5" s="177">
        <v>0</v>
      </c>
      <c r="BR5" s="177">
        <v>0</v>
      </c>
      <c r="BS5" s="177">
        <v>0</v>
      </c>
      <c r="BT5" s="177">
        <v>0</v>
      </c>
      <c r="BU5" s="177">
        <v>0</v>
      </c>
      <c r="BV5" s="177">
        <v>0</v>
      </c>
      <c r="BW5" s="177">
        <v>0</v>
      </c>
      <c r="BX5" s="177">
        <v>0</v>
      </c>
      <c r="BY5" s="177">
        <v>0</v>
      </c>
      <c r="BZ5" s="177">
        <v>0</v>
      </c>
      <c r="CA5" s="177">
        <v>0</v>
      </c>
      <c r="CB5" s="177">
        <v>0</v>
      </c>
      <c r="CC5" s="177">
        <v>0</v>
      </c>
      <c r="CD5" s="177">
        <v>0</v>
      </c>
      <c r="CE5" s="177">
        <v>0</v>
      </c>
      <c r="CF5" s="177">
        <v>0</v>
      </c>
      <c r="CG5" s="177">
        <v>0</v>
      </c>
      <c r="CH5" s="177">
        <v>0</v>
      </c>
      <c r="CI5" s="177">
        <v>0</v>
      </c>
      <c r="CJ5" s="177">
        <v>0</v>
      </c>
      <c r="CK5" s="177">
        <v>0</v>
      </c>
      <c r="CL5" s="177">
        <v>0</v>
      </c>
      <c r="CM5" s="177">
        <v>0</v>
      </c>
      <c r="CN5" s="177">
        <v>0</v>
      </c>
      <c r="CO5" s="177">
        <v>0</v>
      </c>
      <c r="CP5" s="177">
        <v>0</v>
      </c>
      <c r="CQ5" s="177">
        <v>0</v>
      </c>
      <c r="CR5" s="177">
        <v>0</v>
      </c>
      <c r="CS5" s="177">
        <v>0</v>
      </c>
      <c r="CT5" s="177">
        <v>0</v>
      </c>
      <c r="CU5" s="177">
        <v>0</v>
      </c>
      <c r="CV5" s="177">
        <v>0</v>
      </c>
      <c r="CW5" s="177">
        <v>0</v>
      </c>
      <c r="CX5" s="177">
        <v>0</v>
      </c>
      <c r="CY5" s="177">
        <v>0</v>
      </c>
      <c r="CZ5" s="177">
        <v>0</v>
      </c>
      <c r="DA5" s="177">
        <v>0</v>
      </c>
      <c r="DB5" s="177">
        <v>0</v>
      </c>
      <c r="DC5" s="177">
        <v>0</v>
      </c>
      <c r="DD5" s="177">
        <v>0</v>
      </c>
      <c r="DE5" s="177">
        <v>0</v>
      </c>
      <c r="DF5" s="177">
        <v>0</v>
      </c>
      <c r="DG5" s="177">
        <v>0</v>
      </c>
      <c r="DH5" s="177">
        <v>0</v>
      </c>
      <c r="DI5" s="177">
        <v>0</v>
      </c>
      <c r="DJ5" s="177">
        <v>0</v>
      </c>
      <c r="DK5" s="177">
        <v>0</v>
      </c>
      <c r="DL5" s="177">
        <v>0</v>
      </c>
      <c r="DM5" s="177">
        <v>0</v>
      </c>
      <c r="DN5" s="177">
        <v>0</v>
      </c>
      <c r="DO5" s="177">
        <v>0</v>
      </c>
      <c r="DP5" s="177">
        <v>0</v>
      </c>
      <c r="DQ5" s="177">
        <v>0</v>
      </c>
      <c r="DR5" s="177">
        <v>0</v>
      </c>
      <c r="DS5" s="177">
        <v>0</v>
      </c>
    </row>
    <row r="6" spans="1:123" x14ac:dyDescent="0.3">
      <c r="A6" s="178">
        <f>300</f>
        <v>300</v>
      </c>
      <c r="B6" s="179"/>
      <c r="C6" s="175" t="s">
        <v>180</v>
      </c>
      <c r="D6" s="180">
        <v>0</v>
      </c>
      <c r="E6" s="181">
        <f>0</f>
        <v>0</v>
      </c>
      <c r="F6" s="181">
        <f>0</f>
        <v>0</v>
      </c>
      <c r="G6" s="181">
        <f>0</f>
        <v>0</v>
      </c>
      <c r="H6" s="181">
        <f>0</f>
        <v>0</v>
      </c>
      <c r="I6" s="181">
        <f>$A6*$A$28</f>
        <v>1500</v>
      </c>
      <c r="J6" s="181">
        <f>0</f>
        <v>0</v>
      </c>
      <c r="K6" s="181">
        <f>0</f>
        <v>0</v>
      </c>
      <c r="L6" s="181">
        <f>0</f>
        <v>0</v>
      </c>
      <c r="M6" s="181">
        <f>0</f>
        <v>0</v>
      </c>
      <c r="N6" s="181">
        <f>0</f>
        <v>0</v>
      </c>
      <c r="O6" s="181">
        <f>0</f>
        <v>0</v>
      </c>
      <c r="P6" s="181">
        <f>0</f>
        <v>0</v>
      </c>
      <c r="Q6" s="181">
        <f>0</f>
        <v>0</v>
      </c>
      <c r="R6" s="181">
        <f>0</f>
        <v>0</v>
      </c>
      <c r="S6" s="181">
        <f>0</f>
        <v>0</v>
      </c>
      <c r="T6" s="181">
        <f>0</f>
        <v>0</v>
      </c>
      <c r="U6" s="181">
        <f>0</f>
        <v>0</v>
      </c>
      <c r="V6" s="181">
        <f>0</f>
        <v>0</v>
      </c>
      <c r="W6" s="181">
        <f>0</f>
        <v>0</v>
      </c>
      <c r="X6" s="181">
        <f>0</f>
        <v>0</v>
      </c>
      <c r="Y6" s="181">
        <f>0</f>
        <v>0</v>
      </c>
      <c r="Z6" s="181">
        <f>0</f>
        <v>0</v>
      </c>
      <c r="AA6" s="181">
        <f>0</f>
        <v>0</v>
      </c>
      <c r="AB6" s="181">
        <f>0</f>
        <v>0</v>
      </c>
      <c r="AC6" s="181">
        <f>0</f>
        <v>0</v>
      </c>
      <c r="AD6" s="181">
        <f>0</f>
        <v>0</v>
      </c>
      <c r="AE6" s="181">
        <f>0</f>
        <v>0</v>
      </c>
      <c r="AF6" s="181">
        <f>0</f>
        <v>0</v>
      </c>
      <c r="AG6" s="181">
        <f>0</f>
        <v>0</v>
      </c>
      <c r="AH6" s="181">
        <f>0</f>
        <v>0</v>
      </c>
      <c r="AI6" s="181">
        <f>0</f>
        <v>0</v>
      </c>
      <c r="AJ6" s="181">
        <f>0</f>
        <v>0</v>
      </c>
      <c r="AK6" s="181">
        <f>0</f>
        <v>0</v>
      </c>
      <c r="AL6" s="181">
        <f>0</f>
        <v>0</v>
      </c>
      <c r="AM6" s="181">
        <f>0</f>
        <v>0</v>
      </c>
      <c r="AN6" s="181">
        <f>0</f>
        <v>0</v>
      </c>
      <c r="AO6" s="181">
        <f>0</f>
        <v>0</v>
      </c>
      <c r="AP6" s="181">
        <f>0</f>
        <v>0</v>
      </c>
      <c r="AQ6" s="181">
        <f>0</f>
        <v>0</v>
      </c>
      <c r="AR6" s="181">
        <f>0</f>
        <v>0</v>
      </c>
      <c r="AS6" s="181">
        <f>0</f>
        <v>0</v>
      </c>
      <c r="AT6" s="181">
        <f>0</f>
        <v>0</v>
      </c>
      <c r="AU6" s="181">
        <f>0</f>
        <v>0</v>
      </c>
      <c r="AV6" s="181">
        <f>0</f>
        <v>0</v>
      </c>
      <c r="AW6" s="181">
        <f>0</f>
        <v>0</v>
      </c>
      <c r="AX6" s="181">
        <f>0</f>
        <v>0</v>
      </c>
      <c r="AY6" s="181">
        <f>0</f>
        <v>0</v>
      </c>
      <c r="AZ6" s="181">
        <f>0</f>
        <v>0</v>
      </c>
      <c r="BA6" s="181">
        <f>0</f>
        <v>0</v>
      </c>
      <c r="BB6" s="181">
        <f>0</f>
        <v>0</v>
      </c>
      <c r="BC6" s="181">
        <f>0</f>
        <v>0</v>
      </c>
      <c r="BD6" s="181">
        <f>0</f>
        <v>0</v>
      </c>
      <c r="BE6" s="181">
        <f>0</f>
        <v>0</v>
      </c>
      <c r="BF6" s="181">
        <f>0</f>
        <v>0</v>
      </c>
      <c r="BG6" s="181">
        <f>0</f>
        <v>0</v>
      </c>
      <c r="BH6" s="181">
        <f>0</f>
        <v>0</v>
      </c>
      <c r="BI6" s="181">
        <f>0</f>
        <v>0</v>
      </c>
      <c r="BJ6" s="181">
        <f>0</f>
        <v>0</v>
      </c>
      <c r="BK6" s="181">
        <f>0</f>
        <v>0</v>
      </c>
      <c r="BL6" s="181">
        <f>0</f>
        <v>0</v>
      </c>
      <c r="BM6" s="181">
        <f>0</f>
        <v>0</v>
      </c>
      <c r="BN6" s="181">
        <f>0</f>
        <v>0</v>
      </c>
      <c r="BO6" s="181">
        <f>0</f>
        <v>0</v>
      </c>
      <c r="BP6" s="181">
        <f>0</f>
        <v>0</v>
      </c>
      <c r="BQ6" s="181">
        <f>0</f>
        <v>0</v>
      </c>
      <c r="BR6" s="181">
        <f>0</f>
        <v>0</v>
      </c>
      <c r="BS6" s="181">
        <f>0</f>
        <v>0</v>
      </c>
      <c r="BT6" s="181">
        <f>0</f>
        <v>0</v>
      </c>
      <c r="BU6" s="181">
        <f>0</f>
        <v>0</v>
      </c>
      <c r="BV6" s="181">
        <f>0</f>
        <v>0</v>
      </c>
      <c r="BW6" s="181">
        <f>0</f>
        <v>0</v>
      </c>
      <c r="BX6" s="181">
        <f>0</f>
        <v>0</v>
      </c>
      <c r="BY6" s="181">
        <f>0</f>
        <v>0</v>
      </c>
      <c r="BZ6" s="181">
        <f>0</f>
        <v>0</v>
      </c>
      <c r="CA6" s="181">
        <f>0</f>
        <v>0</v>
      </c>
      <c r="CB6" s="181">
        <f>0</f>
        <v>0</v>
      </c>
      <c r="CC6" s="181">
        <f>0</f>
        <v>0</v>
      </c>
      <c r="CD6" s="181">
        <f>0</f>
        <v>0</v>
      </c>
      <c r="CE6" s="181">
        <f>0</f>
        <v>0</v>
      </c>
      <c r="CF6" s="181">
        <f>0</f>
        <v>0</v>
      </c>
      <c r="CG6" s="181">
        <f>0</f>
        <v>0</v>
      </c>
      <c r="CH6" s="181">
        <f>0</f>
        <v>0</v>
      </c>
      <c r="CI6" s="181">
        <f>0</f>
        <v>0</v>
      </c>
      <c r="CJ6" s="181">
        <f>0</f>
        <v>0</v>
      </c>
      <c r="CK6" s="181">
        <f>0</f>
        <v>0</v>
      </c>
      <c r="CL6" s="181">
        <f>0</f>
        <v>0</v>
      </c>
      <c r="CM6" s="181">
        <f>0</f>
        <v>0</v>
      </c>
      <c r="CN6" s="181">
        <f>0</f>
        <v>0</v>
      </c>
      <c r="CO6" s="181">
        <f>0</f>
        <v>0</v>
      </c>
      <c r="CP6" s="181">
        <f>0</f>
        <v>0</v>
      </c>
      <c r="CQ6" s="181">
        <f>0</f>
        <v>0</v>
      </c>
      <c r="CR6" s="181">
        <f>0</f>
        <v>0</v>
      </c>
      <c r="CS6" s="181">
        <f>0</f>
        <v>0</v>
      </c>
      <c r="CT6" s="181">
        <f>0</f>
        <v>0</v>
      </c>
      <c r="CU6" s="181">
        <f>0</f>
        <v>0</v>
      </c>
      <c r="CV6" s="181">
        <f>0</f>
        <v>0</v>
      </c>
      <c r="CW6" s="181">
        <f>0</f>
        <v>0</v>
      </c>
      <c r="CX6" s="181">
        <f>0</f>
        <v>0</v>
      </c>
      <c r="CY6" s="181">
        <f>0</f>
        <v>0</v>
      </c>
      <c r="CZ6" s="181">
        <f>0</f>
        <v>0</v>
      </c>
      <c r="DA6" s="181">
        <f>0</f>
        <v>0</v>
      </c>
      <c r="DB6" s="181">
        <f>0</f>
        <v>0</v>
      </c>
      <c r="DC6" s="181">
        <f>0</f>
        <v>0</v>
      </c>
      <c r="DD6" s="181">
        <f>0</f>
        <v>0</v>
      </c>
      <c r="DE6" s="181">
        <f>0</f>
        <v>0</v>
      </c>
      <c r="DF6" s="181">
        <f>0</f>
        <v>0</v>
      </c>
      <c r="DG6" s="181">
        <f>0</f>
        <v>0</v>
      </c>
      <c r="DH6" s="181">
        <f>0</f>
        <v>0</v>
      </c>
      <c r="DI6" s="181">
        <f>0</f>
        <v>0</v>
      </c>
      <c r="DJ6" s="181">
        <f>0</f>
        <v>0</v>
      </c>
      <c r="DK6" s="181">
        <f>0</f>
        <v>0</v>
      </c>
      <c r="DL6" s="181">
        <f>0</f>
        <v>0</v>
      </c>
      <c r="DM6" s="181">
        <f>0</f>
        <v>0</v>
      </c>
      <c r="DN6" s="181">
        <f>0</f>
        <v>0</v>
      </c>
      <c r="DO6" s="181">
        <f>0</f>
        <v>0</v>
      </c>
      <c r="DP6" s="181">
        <f>0</f>
        <v>0</v>
      </c>
      <c r="DQ6" s="181">
        <f>0</f>
        <v>0</v>
      </c>
      <c r="DR6" s="181">
        <f>0</f>
        <v>0</v>
      </c>
      <c r="DS6" s="181">
        <f>0</f>
        <v>0</v>
      </c>
    </row>
    <row r="7" spans="1:123" x14ac:dyDescent="0.3">
      <c r="A7" s="178">
        <f>1000</f>
        <v>1000</v>
      </c>
      <c r="B7" s="179"/>
      <c r="C7" s="175" t="s">
        <v>181</v>
      </c>
      <c r="D7" s="180">
        <f>0</f>
        <v>0</v>
      </c>
      <c r="E7" s="181">
        <f>$A7*$A$29</f>
        <v>1000</v>
      </c>
      <c r="F7" s="181">
        <f>0</f>
        <v>0</v>
      </c>
      <c r="G7" s="181">
        <f>0</f>
        <v>0</v>
      </c>
      <c r="H7" s="181">
        <f>0</f>
        <v>0</v>
      </c>
      <c r="I7" s="181">
        <f>0</f>
        <v>0</v>
      </c>
      <c r="J7" s="181">
        <f>0</f>
        <v>0</v>
      </c>
      <c r="K7" s="181">
        <f>0</f>
        <v>0</v>
      </c>
      <c r="L7" s="181">
        <f>0</f>
        <v>0</v>
      </c>
      <c r="M7" s="181">
        <f>0</f>
        <v>0</v>
      </c>
      <c r="N7" s="181">
        <f>0</f>
        <v>0</v>
      </c>
      <c r="O7" s="181">
        <f>0</f>
        <v>0</v>
      </c>
      <c r="P7" s="181">
        <f>$A7*$A$30</f>
        <v>1000</v>
      </c>
      <c r="Q7" s="181">
        <f>0</f>
        <v>0</v>
      </c>
      <c r="R7" s="181">
        <f>0</f>
        <v>0</v>
      </c>
      <c r="S7" s="181">
        <f>0</f>
        <v>0</v>
      </c>
      <c r="T7" s="181">
        <f>0</f>
        <v>0</v>
      </c>
      <c r="U7" s="181">
        <f>0</f>
        <v>0</v>
      </c>
      <c r="V7" s="181">
        <f>0</f>
        <v>0</v>
      </c>
      <c r="W7" s="181">
        <f>0</f>
        <v>0</v>
      </c>
      <c r="X7" s="181">
        <f>0</f>
        <v>0</v>
      </c>
      <c r="Y7" s="181">
        <f>0</f>
        <v>0</v>
      </c>
      <c r="Z7" s="181">
        <f>0</f>
        <v>0</v>
      </c>
      <c r="AA7" s="181">
        <f>0</f>
        <v>0</v>
      </c>
      <c r="AB7" s="181">
        <f>P7</f>
        <v>1000</v>
      </c>
      <c r="AC7" s="181">
        <f>0</f>
        <v>0</v>
      </c>
      <c r="AD7" s="181">
        <f>0</f>
        <v>0</v>
      </c>
      <c r="AE7" s="181">
        <f>0</f>
        <v>0</v>
      </c>
      <c r="AF7" s="181">
        <f>0</f>
        <v>0</v>
      </c>
      <c r="AG7" s="181">
        <f>0</f>
        <v>0</v>
      </c>
      <c r="AH7" s="181">
        <f>0</f>
        <v>0</v>
      </c>
      <c r="AI7" s="181">
        <f>0</f>
        <v>0</v>
      </c>
      <c r="AJ7" s="181">
        <f>0</f>
        <v>0</v>
      </c>
      <c r="AK7" s="181">
        <f>0</f>
        <v>0</v>
      </c>
      <c r="AL7" s="181">
        <f>0</f>
        <v>0</v>
      </c>
      <c r="AM7" s="181">
        <f>0</f>
        <v>0</v>
      </c>
      <c r="AN7" s="181">
        <f>0</f>
        <v>0</v>
      </c>
      <c r="AO7" s="181">
        <f>0</f>
        <v>0</v>
      </c>
      <c r="AP7" s="181">
        <f>0</f>
        <v>0</v>
      </c>
      <c r="AQ7" s="181">
        <f>0</f>
        <v>0</v>
      </c>
      <c r="AR7" s="181">
        <f>0</f>
        <v>0</v>
      </c>
      <c r="AS7" s="181">
        <f>0</f>
        <v>0</v>
      </c>
      <c r="AT7" s="181">
        <f>0</f>
        <v>0</v>
      </c>
      <c r="AU7" s="181">
        <f>0</f>
        <v>0</v>
      </c>
      <c r="AV7" s="181">
        <f>0</f>
        <v>0</v>
      </c>
      <c r="AW7" s="181">
        <f>0</f>
        <v>0</v>
      </c>
      <c r="AX7" s="181">
        <f>0</f>
        <v>0</v>
      </c>
      <c r="AY7" s="181">
        <f>0</f>
        <v>0</v>
      </c>
      <c r="AZ7" s="181">
        <f>0</f>
        <v>0</v>
      </c>
      <c r="BA7" s="181">
        <f>0</f>
        <v>0</v>
      </c>
      <c r="BB7" s="181">
        <f>0</f>
        <v>0</v>
      </c>
      <c r="BC7" s="181">
        <f>0</f>
        <v>0</v>
      </c>
      <c r="BD7" s="181">
        <f>0</f>
        <v>0</v>
      </c>
      <c r="BE7" s="181">
        <f>0</f>
        <v>0</v>
      </c>
      <c r="BF7" s="181">
        <f>0</f>
        <v>0</v>
      </c>
      <c r="BG7" s="181">
        <f>0</f>
        <v>0</v>
      </c>
      <c r="BH7" s="181">
        <f>0</f>
        <v>0</v>
      </c>
      <c r="BI7" s="181">
        <f>0</f>
        <v>0</v>
      </c>
      <c r="BJ7" s="181">
        <f>0</f>
        <v>0</v>
      </c>
      <c r="BK7" s="181">
        <f>0</f>
        <v>0</v>
      </c>
      <c r="BL7" s="181">
        <f>0</f>
        <v>0</v>
      </c>
      <c r="BM7" s="181">
        <f>0</f>
        <v>0</v>
      </c>
      <c r="BN7" s="181">
        <f>0</f>
        <v>0</v>
      </c>
      <c r="BO7" s="181">
        <f>0</f>
        <v>0</v>
      </c>
      <c r="BP7" s="181">
        <f>0</f>
        <v>0</v>
      </c>
      <c r="BQ7" s="181">
        <f>0</f>
        <v>0</v>
      </c>
      <c r="BR7" s="181">
        <f>0</f>
        <v>0</v>
      </c>
      <c r="BS7" s="181">
        <f>0</f>
        <v>0</v>
      </c>
      <c r="BT7" s="181">
        <f>0</f>
        <v>0</v>
      </c>
      <c r="BU7" s="181">
        <f>0</f>
        <v>0</v>
      </c>
      <c r="BV7" s="181">
        <f>0</f>
        <v>0</v>
      </c>
      <c r="BW7" s="181">
        <f>0</f>
        <v>0</v>
      </c>
      <c r="BX7" s="181">
        <f>0</f>
        <v>0</v>
      </c>
      <c r="BY7" s="181">
        <f>0</f>
        <v>0</v>
      </c>
      <c r="BZ7" s="181">
        <f>0</f>
        <v>0</v>
      </c>
      <c r="CA7" s="181">
        <f>0</f>
        <v>0</v>
      </c>
      <c r="CB7" s="181">
        <f>0</f>
        <v>0</v>
      </c>
      <c r="CC7" s="181">
        <f>0</f>
        <v>0</v>
      </c>
      <c r="CD7" s="181">
        <f>0</f>
        <v>0</v>
      </c>
      <c r="CE7" s="181">
        <f>0</f>
        <v>0</v>
      </c>
      <c r="CF7" s="181">
        <f>0</f>
        <v>0</v>
      </c>
      <c r="CG7" s="181">
        <f>0</f>
        <v>0</v>
      </c>
      <c r="CH7" s="181">
        <f>0</f>
        <v>0</v>
      </c>
      <c r="CI7" s="181">
        <f>0</f>
        <v>0</v>
      </c>
      <c r="CJ7" s="181">
        <f>0</f>
        <v>0</v>
      </c>
      <c r="CK7" s="181">
        <f>0</f>
        <v>0</v>
      </c>
      <c r="CL7" s="181">
        <f>0</f>
        <v>0</v>
      </c>
      <c r="CM7" s="181">
        <f>0</f>
        <v>0</v>
      </c>
      <c r="CN7" s="181">
        <f>0</f>
        <v>0</v>
      </c>
      <c r="CO7" s="181">
        <f>0</f>
        <v>0</v>
      </c>
      <c r="CP7" s="181">
        <f>0</f>
        <v>0</v>
      </c>
      <c r="CQ7" s="181">
        <f>0</f>
        <v>0</v>
      </c>
      <c r="CR7" s="181">
        <f>0</f>
        <v>0</v>
      </c>
      <c r="CS7" s="181">
        <f>0</f>
        <v>0</v>
      </c>
      <c r="CT7" s="181">
        <f>0</f>
        <v>0</v>
      </c>
      <c r="CU7" s="181">
        <f>0</f>
        <v>0</v>
      </c>
      <c r="CV7" s="181">
        <f>0</f>
        <v>0</v>
      </c>
      <c r="CW7" s="181">
        <f>0</f>
        <v>0</v>
      </c>
      <c r="CX7" s="181">
        <f>0</f>
        <v>0</v>
      </c>
      <c r="CY7" s="181">
        <f>0</f>
        <v>0</v>
      </c>
      <c r="CZ7" s="181">
        <f>0</f>
        <v>0</v>
      </c>
      <c r="DA7" s="181">
        <f>0</f>
        <v>0</v>
      </c>
      <c r="DB7" s="181">
        <f>0</f>
        <v>0</v>
      </c>
      <c r="DC7" s="181">
        <f>0</f>
        <v>0</v>
      </c>
      <c r="DD7" s="181">
        <f>0</f>
        <v>0</v>
      </c>
      <c r="DE7" s="181">
        <f>0</f>
        <v>0</v>
      </c>
      <c r="DF7" s="181">
        <f>0</f>
        <v>0</v>
      </c>
      <c r="DG7" s="181">
        <f>0</f>
        <v>0</v>
      </c>
      <c r="DH7" s="181">
        <f>0</f>
        <v>0</v>
      </c>
      <c r="DI7" s="181">
        <f>0</f>
        <v>0</v>
      </c>
      <c r="DJ7" s="181">
        <f>0</f>
        <v>0</v>
      </c>
      <c r="DK7" s="181">
        <f>0</f>
        <v>0</v>
      </c>
      <c r="DL7" s="181">
        <f>0</f>
        <v>0</v>
      </c>
      <c r="DM7" s="181">
        <f>0</f>
        <v>0</v>
      </c>
      <c r="DN7" s="181">
        <f>0</f>
        <v>0</v>
      </c>
      <c r="DO7" s="181">
        <f>0</f>
        <v>0</v>
      </c>
      <c r="DP7" s="181">
        <f>0</f>
        <v>0</v>
      </c>
      <c r="DQ7" s="181">
        <f>0</f>
        <v>0</v>
      </c>
      <c r="DR7" s="181">
        <f>0</f>
        <v>0</v>
      </c>
      <c r="DS7" s="181">
        <f>0</f>
        <v>0</v>
      </c>
    </row>
    <row r="8" spans="1:123" x14ac:dyDescent="0.3">
      <c r="A8" s="178">
        <f>1000</f>
        <v>1000</v>
      </c>
      <c r="B8" s="179"/>
      <c r="C8" s="175" t="s">
        <v>182</v>
      </c>
      <c r="D8" s="180">
        <v>0</v>
      </c>
      <c r="E8" s="181">
        <f>$A8*$A$31</f>
        <v>2000</v>
      </c>
      <c r="F8" s="181">
        <f>0</f>
        <v>0</v>
      </c>
      <c r="G8" s="181">
        <f>0</f>
        <v>0</v>
      </c>
      <c r="H8" s="181">
        <f>0</f>
        <v>0</v>
      </c>
      <c r="I8" s="181">
        <f>0</f>
        <v>0</v>
      </c>
      <c r="J8" s="181">
        <f>0</f>
        <v>0</v>
      </c>
      <c r="K8" s="181">
        <f>0</f>
        <v>0</v>
      </c>
      <c r="L8" s="181">
        <f>0</f>
        <v>0</v>
      </c>
      <c r="M8" s="181">
        <f>0</f>
        <v>0</v>
      </c>
      <c r="N8" s="181">
        <f>0</f>
        <v>0</v>
      </c>
      <c r="O8" s="181">
        <f>0</f>
        <v>0</v>
      </c>
      <c r="Q8" s="181">
        <f>0</f>
        <v>0</v>
      </c>
      <c r="R8" s="181">
        <f>0</f>
        <v>0</v>
      </c>
      <c r="S8" s="181">
        <f>0</f>
        <v>0</v>
      </c>
      <c r="T8" s="181">
        <f>0</f>
        <v>0</v>
      </c>
      <c r="U8" s="181">
        <f>0</f>
        <v>0</v>
      </c>
      <c r="V8" s="181">
        <f>0</f>
        <v>0</v>
      </c>
      <c r="W8" s="181">
        <f>0</f>
        <v>0</v>
      </c>
      <c r="X8" s="181">
        <f>0</f>
        <v>0</v>
      </c>
      <c r="Y8" s="181">
        <f>0</f>
        <v>0</v>
      </c>
      <c r="Z8" s="181">
        <f>0</f>
        <v>0</v>
      </c>
      <c r="AA8" s="181">
        <f>0</f>
        <v>0</v>
      </c>
      <c r="AB8" s="181">
        <f>0</f>
        <v>0</v>
      </c>
      <c r="AC8" s="181">
        <f>0</f>
        <v>0</v>
      </c>
      <c r="AD8" s="181">
        <f>0</f>
        <v>0</v>
      </c>
      <c r="AE8" s="181">
        <f>0</f>
        <v>0</v>
      </c>
      <c r="AF8" s="181">
        <f>0</f>
        <v>0</v>
      </c>
      <c r="AG8" s="181">
        <f>0</f>
        <v>0</v>
      </c>
      <c r="AH8" s="181">
        <f>0</f>
        <v>0</v>
      </c>
      <c r="AI8" s="181">
        <f>0</f>
        <v>0</v>
      </c>
      <c r="AJ8" s="181">
        <f>0</f>
        <v>0</v>
      </c>
      <c r="AK8" s="181">
        <f>0</f>
        <v>0</v>
      </c>
      <c r="AL8" s="181">
        <f>0</f>
        <v>0</v>
      </c>
      <c r="AM8" s="181">
        <f>0</f>
        <v>0</v>
      </c>
      <c r="AN8" s="181">
        <f>0</f>
        <v>0</v>
      </c>
      <c r="AO8" s="181">
        <f>0</f>
        <v>0</v>
      </c>
      <c r="AP8" s="181">
        <f>0</f>
        <v>0</v>
      </c>
      <c r="AQ8" s="181">
        <f>0</f>
        <v>0</v>
      </c>
      <c r="AR8" s="181">
        <f>0</f>
        <v>0</v>
      </c>
      <c r="AS8" s="181">
        <f>0</f>
        <v>0</v>
      </c>
      <c r="AT8" s="181">
        <f>0</f>
        <v>0</v>
      </c>
      <c r="AU8" s="181">
        <f>0</f>
        <v>0</v>
      </c>
      <c r="AV8" s="181">
        <f>0</f>
        <v>0</v>
      </c>
      <c r="AW8" s="181">
        <f>0</f>
        <v>0</v>
      </c>
      <c r="AX8" s="181">
        <f>0</f>
        <v>0</v>
      </c>
      <c r="AY8" s="181">
        <f>0</f>
        <v>0</v>
      </c>
      <c r="AZ8" s="181">
        <f>0</f>
        <v>0</v>
      </c>
      <c r="BA8" s="181">
        <f>0</f>
        <v>0</v>
      </c>
      <c r="BB8" s="181">
        <f>0</f>
        <v>0</v>
      </c>
      <c r="BC8" s="181">
        <f>0</f>
        <v>0</v>
      </c>
      <c r="BD8" s="181">
        <f>0</f>
        <v>0</v>
      </c>
      <c r="BE8" s="181">
        <f>0</f>
        <v>0</v>
      </c>
      <c r="BF8" s="181">
        <f>0</f>
        <v>0</v>
      </c>
      <c r="BG8" s="181">
        <f>0</f>
        <v>0</v>
      </c>
      <c r="BH8" s="181">
        <f>0</f>
        <v>0</v>
      </c>
      <c r="BI8" s="181">
        <f>0</f>
        <v>0</v>
      </c>
      <c r="BJ8" s="181">
        <f>0</f>
        <v>0</v>
      </c>
      <c r="BK8" s="181">
        <f>0</f>
        <v>0</v>
      </c>
      <c r="BL8" s="181">
        <f>0</f>
        <v>0</v>
      </c>
      <c r="BM8" s="181">
        <f>0</f>
        <v>0</v>
      </c>
      <c r="BN8" s="181">
        <f>0</f>
        <v>0</v>
      </c>
      <c r="BO8" s="181">
        <f>0</f>
        <v>0</v>
      </c>
      <c r="BP8" s="181">
        <f>0</f>
        <v>0</v>
      </c>
      <c r="BQ8" s="181">
        <f>0</f>
        <v>0</v>
      </c>
      <c r="BR8" s="181">
        <f>0</f>
        <v>0</v>
      </c>
      <c r="BS8" s="181">
        <f>0</f>
        <v>0</v>
      </c>
      <c r="BT8" s="181">
        <f>0</f>
        <v>0</v>
      </c>
      <c r="BU8" s="181">
        <f>0</f>
        <v>0</v>
      </c>
      <c r="BV8" s="181">
        <f>0</f>
        <v>0</v>
      </c>
      <c r="BW8" s="181">
        <f>0</f>
        <v>0</v>
      </c>
      <c r="BX8" s="181">
        <f>0</f>
        <v>0</v>
      </c>
      <c r="BY8" s="181">
        <f>0</f>
        <v>0</v>
      </c>
      <c r="BZ8" s="181">
        <f>0</f>
        <v>0</v>
      </c>
      <c r="CA8" s="181">
        <f>0</f>
        <v>0</v>
      </c>
      <c r="CB8" s="181">
        <f>0</f>
        <v>0</v>
      </c>
      <c r="CC8" s="181">
        <f>0</f>
        <v>0</v>
      </c>
      <c r="CD8" s="181">
        <f>0</f>
        <v>0</v>
      </c>
      <c r="CE8" s="181">
        <f>0</f>
        <v>0</v>
      </c>
      <c r="CF8" s="181">
        <f>0</f>
        <v>0</v>
      </c>
      <c r="CG8" s="181">
        <f>0</f>
        <v>0</v>
      </c>
      <c r="CH8" s="181">
        <f>0</f>
        <v>0</v>
      </c>
      <c r="CI8" s="181">
        <f>0</f>
        <v>0</v>
      </c>
      <c r="CJ8" s="181">
        <f>0</f>
        <v>0</v>
      </c>
      <c r="CK8" s="181">
        <f>0</f>
        <v>0</v>
      </c>
      <c r="CL8" s="181">
        <f>0</f>
        <v>0</v>
      </c>
      <c r="CM8" s="181">
        <f>0</f>
        <v>0</v>
      </c>
      <c r="CN8" s="181">
        <f>0</f>
        <v>0</v>
      </c>
      <c r="CO8" s="181">
        <f>0</f>
        <v>0</v>
      </c>
      <c r="CP8" s="181">
        <f>0</f>
        <v>0</v>
      </c>
      <c r="CQ8" s="181">
        <f>0</f>
        <v>0</v>
      </c>
      <c r="CR8" s="181">
        <f>0</f>
        <v>0</v>
      </c>
      <c r="CS8" s="181">
        <f>0</f>
        <v>0</v>
      </c>
      <c r="CT8" s="181">
        <f>0</f>
        <v>0</v>
      </c>
      <c r="CU8" s="181">
        <f>0</f>
        <v>0</v>
      </c>
      <c r="CV8" s="181">
        <f>0</f>
        <v>0</v>
      </c>
      <c r="CW8" s="181">
        <f>0</f>
        <v>0</v>
      </c>
      <c r="CX8" s="181">
        <f>0</f>
        <v>0</v>
      </c>
      <c r="CY8" s="181">
        <f>0</f>
        <v>0</v>
      </c>
      <c r="CZ8" s="181">
        <f>0</f>
        <v>0</v>
      </c>
      <c r="DA8" s="181">
        <f>0</f>
        <v>0</v>
      </c>
      <c r="DB8" s="181">
        <f>0</f>
        <v>0</v>
      </c>
      <c r="DC8" s="181">
        <f>0</f>
        <v>0</v>
      </c>
      <c r="DD8" s="181">
        <f>0</f>
        <v>0</v>
      </c>
      <c r="DE8" s="181">
        <f>0</f>
        <v>0</v>
      </c>
      <c r="DF8" s="181">
        <f>0</f>
        <v>0</v>
      </c>
      <c r="DG8" s="181">
        <f>0</f>
        <v>0</v>
      </c>
      <c r="DH8" s="181">
        <f>0</f>
        <v>0</v>
      </c>
      <c r="DI8" s="181">
        <f>0</f>
        <v>0</v>
      </c>
      <c r="DJ8" s="181">
        <f>0</f>
        <v>0</v>
      </c>
      <c r="DK8" s="181">
        <f>0</f>
        <v>0</v>
      </c>
      <c r="DL8" s="181">
        <f>0</f>
        <v>0</v>
      </c>
      <c r="DM8" s="181">
        <f>0</f>
        <v>0</v>
      </c>
      <c r="DN8" s="181">
        <f>0</f>
        <v>0</v>
      </c>
      <c r="DO8" s="181">
        <f>0</f>
        <v>0</v>
      </c>
      <c r="DP8" s="181">
        <f>0</f>
        <v>0</v>
      </c>
      <c r="DQ8" s="181">
        <f>0</f>
        <v>0</v>
      </c>
      <c r="DR8" s="181">
        <f>0</f>
        <v>0</v>
      </c>
      <c r="DS8" s="181">
        <f>0</f>
        <v>0</v>
      </c>
    </row>
    <row r="9" spans="1:123" x14ac:dyDescent="0.3">
      <c r="A9" s="178">
        <v>4000</v>
      </c>
      <c r="B9" s="179"/>
      <c r="C9" s="175" t="s">
        <v>183</v>
      </c>
      <c r="D9" s="180">
        <v>0</v>
      </c>
      <c r="E9" s="181">
        <v>0</v>
      </c>
      <c r="F9" s="181">
        <v>0</v>
      </c>
      <c r="G9" s="181">
        <v>0</v>
      </c>
      <c r="H9" s="181">
        <v>0</v>
      </c>
      <c r="I9" s="181">
        <v>0</v>
      </c>
      <c r="J9" s="181">
        <v>0</v>
      </c>
      <c r="K9" s="181">
        <v>0</v>
      </c>
      <c r="L9" s="181">
        <v>0</v>
      </c>
      <c r="M9" s="181">
        <v>0</v>
      </c>
      <c r="N9" s="181">
        <v>0</v>
      </c>
      <c r="O9" s="181">
        <v>0</v>
      </c>
      <c r="P9" s="182">
        <f>$A9*$A$32</f>
        <v>4000</v>
      </c>
      <c r="Q9" s="181">
        <v>0</v>
      </c>
      <c r="R9" s="181">
        <v>0</v>
      </c>
      <c r="S9" s="181">
        <v>0</v>
      </c>
      <c r="T9" s="181">
        <v>0</v>
      </c>
      <c r="U9" s="181">
        <v>0</v>
      </c>
      <c r="V9" s="181">
        <v>0</v>
      </c>
      <c r="W9" s="181">
        <v>0</v>
      </c>
      <c r="X9" s="181">
        <v>0</v>
      </c>
      <c r="Y9" s="181">
        <v>0</v>
      </c>
      <c r="Z9" s="181">
        <v>0</v>
      </c>
      <c r="AA9" s="181">
        <v>0</v>
      </c>
      <c r="AB9" s="181">
        <v>0</v>
      </c>
      <c r="AC9" s="181">
        <v>0</v>
      </c>
      <c r="AD9" s="181">
        <v>0</v>
      </c>
      <c r="AE9" s="181">
        <v>0</v>
      </c>
      <c r="AF9" s="181">
        <v>0</v>
      </c>
      <c r="AG9" s="181">
        <v>0</v>
      </c>
      <c r="AH9" s="181">
        <v>0</v>
      </c>
      <c r="AI9" s="181">
        <v>0</v>
      </c>
      <c r="AJ9" s="181">
        <v>0</v>
      </c>
      <c r="AK9" s="181">
        <v>0</v>
      </c>
      <c r="AL9" s="181">
        <v>0</v>
      </c>
      <c r="AM9" s="181">
        <v>0</v>
      </c>
      <c r="AN9" s="181">
        <v>0</v>
      </c>
      <c r="AO9" s="181">
        <v>0</v>
      </c>
      <c r="AP9" s="181">
        <v>0</v>
      </c>
      <c r="AQ9" s="181">
        <v>0</v>
      </c>
      <c r="AR9" s="181">
        <v>0</v>
      </c>
      <c r="AS9" s="181">
        <v>0</v>
      </c>
      <c r="AT9" s="181">
        <v>0</v>
      </c>
      <c r="AU9" s="181">
        <v>0</v>
      </c>
      <c r="AV9" s="181">
        <v>0</v>
      </c>
      <c r="AW9" s="181">
        <v>0</v>
      </c>
      <c r="AX9" s="181">
        <v>0</v>
      </c>
      <c r="AY9" s="181">
        <v>0</v>
      </c>
      <c r="AZ9" s="181">
        <v>0</v>
      </c>
      <c r="BA9" s="181">
        <v>0</v>
      </c>
      <c r="BB9" s="181">
        <v>0</v>
      </c>
      <c r="BC9" s="181">
        <v>0</v>
      </c>
      <c r="BD9" s="181">
        <v>0</v>
      </c>
      <c r="BE9" s="181">
        <v>0</v>
      </c>
      <c r="BF9" s="181">
        <v>0</v>
      </c>
      <c r="BG9" s="181">
        <v>0</v>
      </c>
      <c r="BH9" s="181">
        <v>0</v>
      </c>
      <c r="BI9" s="181">
        <v>0</v>
      </c>
      <c r="BJ9" s="181">
        <v>0</v>
      </c>
      <c r="BK9" s="181">
        <v>0</v>
      </c>
      <c r="BL9" s="181">
        <v>0</v>
      </c>
      <c r="BM9" s="181">
        <v>0</v>
      </c>
      <c r="BN9" s="181">
        <v>0</v>
      </c>
      <c r="BO9" s="181">
        <v>0</v>
      </c>
      <c r="BP9" s="181">
        <v>0</v>
      </c>
      <c r="BQ9" s="181">
        <v>0</v>
      </c>
      <c r="BR9" s="181">
        <v>0</v>
      </c>
      <c r="BS9" s="181">
        <v>0</v>
      </c>
      <c r="BT9" s="181">
        <v>0</v>
      </c>
      <c r="BU9" s="181">
        <v>0</v>
      </c>
      <c r="BV9" s="181">
        <v>0</v>
      </c>
      <c r="BW9" s="181">
        <v>0</v>
      </c>
      <c r="BX9" s="181">
        <v>0</v>
      </c>
      <c r="BY9" s="181">
        <v>0</v>
      </c>
      <c r="BZ9" s="181">
        <v>0</v>
      </c>
      <c r="CA9" s="181">
        <v>0</v>
      </c>
      <c r="CB9" s="181">
        <v>0</v>
      </c>
      <c r="CC9" s="181">
        <v>0</v>
      </c>
      <c r="CD9" s="181">
        <v>0</v>
      </c>
      <c r="CE9" s="181">
        <v>0</v>
      </c>
      <c r="CF9" s="181">
        <v>0</v>
      </c>
      <c r="CG9" s="181">
        <v>0</v>
      </c>
      <c r="CH9" s="181">
        <v>0</v>
      </c>
      <c r="CI9" s="181">
        <v>0</v>
      </c>
      <c r="CJ9" s="181">
        <v>0</v>
      </c>
      <c r="CK9" s="181">
        <v>0</v>
      </c>
      <c r="CL9" s="181">
        <v>0</v>
      </c>
      <c r="CM9" s="181">
        <v>0</v>
      </c>
      <c r="CN9" s="181">
        <v>0</v>
      </c>
      <c r="CO9" s="181">
        <v>0</v>
      </c>
      <c r="CP9" s="181">
        <v>0</v>
      </c>
      <c r="CQ9" s="181">
        <v>0</v>
      </c>
      <c r="CR9" s="181">
        <v>0</v>
      </c>
      <c r="CS9" s="181">
        <v>0</v>
      </c>
      <c r="CT9" s="181">
        <v>0</v>
      </c>
      <c r="CU9" s="181">
        <v>0</v>
      </c>
      <c r="CV9" s="181">
        <v>0</v>
      </c>
      <c r="CW9" s="181">
        <v>0</v>
      </c>
      <c r="CX9" s="181">
        <v>0</v>
      </c>
      <c r="CY9" s="181">
        <v>0</v>
      </c>
      <c r="CZ9" s="181">
        <v>0</v>
      </c>
      <c r="DA9" s="181">
        <v>0</v>
      </c>
      <c r="DB9" s="181">
        <v>0</v>
      </c>
      <c r="DC9" s="181">
        <v>0</v>
      </c>
      <c r="DD9" s="181">
        <v>0</v>
      </c>
      <c r="DE9" s="181">
        <v>0</v>
      </c>
      <c r="DF9" s="181">
        <v>0</v>
      </c>
      <c r="DG9" s="181">
        <v>0</v>
      </c>
      <c r="DH9" s="181">
        <v>0</v>
      </c>
      <c r="DI9" s="181">
        <v>0</v>
      </c>
      <c r="DJ9" s="181">
        <v>0</v>
      </c>
      <c r="DK9" s="181">
        <v>0</v>
      </c>
      <c r="DL9" s="181">
        <v>0</v>
      </c>
      <c r="DM9" s="181">
        <v>0</v>
      </c>
      <c r="DN9" s="181">
        <v>0</v>
      </c>
      <c r="DO9" s="181">
        <v>0</v>
      </c>
      <c r="DP9" s="181">
        <v>0</v>
      </c>
      <c r="DQ9" s="181">
        <v>0</v>
      </c>
      <c r="DR9" s="181">
        <v>0</v>
      </c>
      <c r="DS9" s="181">
        <v>0</v>
      </c>
    </row>
    <row r="10" spans="1:123" x14ac:dyDescent="0.3">
      <c r="A10" s="178">
        <v>5000</v>
      </c>
      <c r="B10" s="179"/>
      <c r="C10" s="175" t="s">
        <v>184</v>
      </c>
      <c r="D10" s="180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2">
        <f>A10*$A$33</f>
        <v>5000</v>
      </c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  <c r="AH10" s="181"/>
      <c r="AI10" s="181"/>
      <c r="AJ10" s="181"/>
      <c r="AK10" s="181"/>
      <c r="AL10" s="181"/>
      <c r="AM10" s="181"/>
      <c r="AN10" s="181"/>
      <c r="AO10" s="181"/>
      <c r="AP10" s="181"/>
      <c r="AQ10" s="181"/>
      <c r="AR10" s="181"/>
      <c r="AS10" s="181"/>
      <c r="AT10" s="181"/>
      <c r="AU10" s="181"/>
      <c r="AV10" s="181"/>
      <c r="AW10" s="181"/>
      <c r="AX10" s="181"/>
      <c r="AY10" s="181"/>
      <c r="AZ10" s="181"/>
      <c r="BA10" s="181"/>
      <c r="BB10" s="181"/>
      <c r="BC10" s="181"/>
      <c r="BD10" s="181"/>
      <c r="BE10" s="181"/>
      <c r="BF10" s="181"/>
      <c r="BG10" s="181"/>
      <c r="BH10" s="181"/>
      <c r="BI10" s="181"/>
      <c r="BJ10" s="181"/>
      <c r="BK10" s="183"/>
      <c r="BL10" s="181"/>
      <c r="BM10" s="183"/>
      <c r="BN10" s="181"/>
      <c r="BO10" s="183"/>
      <c r="BP10" s="181"/>
      <c r="BQ10" s="183"/>
      <c r="BR10" s="181"/>
      <c r="BS10" s="183"/>
      <c r="BT10" s="181"/>
      <c r="BU10" s="183"/>
      <c r="BV10" s="181"/>
      <c r="BW10" s="183"/>
      <c r="BX10" s="181"/>
      <c r="BY10" s="183"/>
      <c r="BZ10" s="181"/>
      <c r="CA10" s="183"/>
      <c r="CB10" s="181"/>
      <c r="CC10" s="183"/>
      <c r="CD10" s="181"/>
      <c r="CE10" s="183"/>
      <c r="CF10" s="181"/>
      <c r="CG10" s="183"/>
      <c r="CH10" s="181"/>
      <c r="CI10" s="183"/>
      <c r="CJ10" s="181"/>
      <c r="CK10" s="183"/>
      <c r="CL10" s="181"/>
      <c r="CM10" s="183"/>
      <c r="CN10" s="181"/>
      <c r="CO10" s="183"/>
      <c r="CP10" s="181"/>
      <c r="CQ10" s="183"/>
      <c r="CR10" s="181"/>
      <c r="CS10" s="183"/>
      <c r="CT10" s="181"/>
      <c r="CU10" s="183"/>
      <c r="CV10" s="181"/>
      <c r="CW10" s="181"/>
      <c r="CX10" s="183"/>
      <c r="CY10" s="181"/>
      <c r="CZ10" s="183"/>
      <c r="DA10" s="181"/>
      <c r="DB10" s="183"/>
      <c r="DC10" s="181"/>
      <c r="DD10" s="183"/>
      <c r="DE10" s="181"/>
      <c r="DF10" s="183"/>
      <c r="DG10" s="181"/>
      <c r="DH10" s="183"/>
      <c r="DI10" s="181"/>
      <c r="DJ10" s="183"/>
      <c r="DK10" s="181"/>
      <c r="DL10" s="183"/>
      <c r="DM10" s="181"/>
      <c r="DN10" s="183"/>
      <c r="DO10" s="181"/>
      <c r="DP10" s="183"/>
      <c r="DQ10" s="181"/>
      <c r="DR10" s="183"/>
      <c r="DS10" s="184"/>
    </row>
    <row r="11" spans="1:123" x14ac:dyDescent="0.3">
      <c r="A11" s="2"/>
      <c r="B11" s="2"/>
      <c r="C11" s="185" t="s">
        <v>185</v>
      </c>
      <c r="D11" s="180">
        <f>SUM(D5:D10)</f>
        <v>210000</v>
      </c>
      <c r="E11" s="181">
        <f t="shared" ref="E11:BP11" si="0">SUM(E5:E10)</f>
        <v>3000</v>
      </c>
      <c r="F11" s="181">
        <f t="shared" si="0"/>
        <v>0</v>
      </c>
      <c r="G11" s="181">
        <f t="shared" si="0"/>
        <v>0</v>
      </c>
      <c r="H11" s="181">
        <f t="shared" si="0"/>
        <v>0</v>
      </c>
      <c r="I11" s="181">
        <f t="shared" si="0"/>
        <v>1500</v>
      </c>
      <c r="J11" s="181">
        <f t="shared" si="0"/>
        <v>0</v>
      </c>
      <c r="K11" s="181">
        <f t="shared" si="0"/>
        <v>0</v>
      </c>
      <c r="L11" s="181">
        <f t="shared" si="0"/>
        <v>0</v>
      </c>
      <c r="M11" s="181">
        <f t="shared" si="0"/>
        <v>0</v>
      </c>
      <c r="N11" s="181">
        <f t="shared" si="0"/>
        <v>0</v>
      </c>
      <c r="O11" s="181">
        <f t="shared" si="0"/>
        <v>0</v>
      </c>
      <c r="P11" s="181">
        <f t="shared" si="0"/>
        <v>10000</v>
      </c>
      <c r="Q11" s="181">
        <f t="shared" si="0"/>
        <v>0</v>
      </c>
      <c r="R11" s="181">
        <f t="shared" si="0"/>
        <v>0</v>
      </c>
      <c r="S11" s="181">
        <f t="shared" si="0"/>
        <v>0</v>
      </c>
      <c r="T11" s="181">
        <f t="shared" si="0"/>
        <v>0</v>
      </c>
      <c r="U11" s="181">
        <f t="shared" si="0"/>
        <v>0</v>
      </c>
      <c r="V11" s="181">
        <f t="shared" si="0"/>
        <v>0</v>
      </c>
      <c r="W11" s="181">
        <f t="shared" si="0"/>
        <v>0</v>
      </c>
      <c r="X11" s="181">
        <f t="shared" si="0"/>
        <v>0</v>
      </c>
      <c r="Y11" s="181">
        <f t="shared" si="0"/>
        <v>0</v>
      </c>
      <c r="Z11" s="181">
        <f t="shared" si="0"/>
        <v>0</v>
      </c>
      <c r="AA11" s="181">
        <f t="shared" si="0"/>
        <v>0</v>
      </c>
      <c r="AB11" s="181">
        <f t="shared" si="0"/>
        <v>1000</v>
      </c>
      <c r="AC11" s="181">
        <f t="shared" si="0"/>
        <v>0</v>
      </c>
      <c r="AD11" s="181">
        <f t="shared" si="0"/>
        <v>0</v>
      </c>
      <c r="AE11" s="181">
        <f t="shared" si="0"/>
        <v>0</v>
      </c>
      <c r="AF11" s="181">
        <f t="shared" si="0"/>
        <v>0</v>
      </c>
      <c r="AG11" s="181">
        <f t="shared" si="0"/>
        <v>0</v>
      </c>
      <c r="AH11" s="181">
        <f t="shared" si="0"/>
        <v>0</v>
      </c>
      <c r="AI11" s="181">
        <f t="shared" si="0"/>
        <v>0</v>
      </c>
      <c r="AJ11" s="181">
        <f t="shared" si="0"/>
        <v>0</v>
      </c>
      <c r="AK11" s="181">
        <f t="shared" si="0"/>
        <v>0</v>
      </c>
      <c r="AL11" s="181">
        <f t="shared" si="0"/>
        <v>0</v>
      </c>
      <c r="AM11" s="181">
        <f>SUM(AM5:AM10)</f>
        <v>0</v>
      </c>
      <c r="AN11" s="181">
        <f>SUM(AN5:AN10)</f>
        <v>0</v>
      </c>
      <c r="AO11" s="181">
        <f t="shared" si="0"/>
        <v>0</v>
      </c>
      <c r="AP11" s="181">
        <f t="shared" si="0"/>
        <v>0</v>
      </c>
      <c r="AQ11" s="181">
        <f t="shared" si="0"/>
        <v>0</v>
      </c>
      <c r="AR11" s="181">
        <f t="shared" si="0"/>
        <v>0</v>
      </c>
      <c r="AS11" s="181">
        <f t="shared" si="0"/>
        <v>0</v>
      </c>
      <c r="AT11" s="181">
        <f t="shared" si="0"/>
        <v>0</v>
      </c>
      <c r="AU11" s="181">
        <f t="shared" si="0"/>
        <v>0</v>
      </c>
      <c r="AV11" s="181">
        <f t="shared" si="0"/>
        <v>0</v>
      </c>
      <c r="AW11" s="181">
        <f t="shared" si="0"/>
        <v>0</v>
      </c>
      <c r="AX11" s="181">
        <f t="shared" si="0"/>
        <v>0</v>
      </c>
      <c r="AY11" s="181">
        <f t="shared" si="0"/>
        <v>0</v>
      </c>
      <c r="AZ11" s="181">
        <f t="shared" si="0"/>
        <v>0</v>
      </c>
      <c r="BA11" s="181">
        <f t="shared" si="0"/>
        <v>0</v>
      </c>
      <c r="BB11" s="181">
        <f t="shared" si="0"/>
        <v>0</v>
      </c>
      <c r="BC11" s="181">
        <f t="shared" si="0"/>
        <v>0</v>
      </c>
      <c r="BD11" s="181">
        <f t="shared" si="0"/>
        <v>0</v>
      </c>
      <c r="BE11" s="181">
        <f t="shared" si="0"/>
        <v>0</v>
      </c>
      <c r="BF11" s="181">
        <f t="shared" si="0"/>
        <v>0</v>
      </c>
      <c r="BG11" s="181">
        <f t="shared" si="0"/>
        <v>0</v>
      </c>
      <c r="BH11" s="181">
        <f t="shared" si="0"/>
        <v>0</v>
      </c>
      <c r="BI11" s="181">
        <f t="shared" si="0"/>
        <v>0</v>
      </c>
      <c r="BJ11" s="181">
        <f t="shared" si="0"/>
        <v>0</v>
      </c>
      <c r="BK11" s="183">
        <f t="shared" si="0"/>
        <v>0</v>
      </c>
      <c r="BL11" s="181">
        <f t="shared" si="0"/>
        <v>0</v>
      </c>
      <c r="BM11" s="183">
        <f t="shared" si="0"/>
        <v>0</v>
      </c>
      <c r="BN11" s="181">
        <f t="shared" si="0"/>
        <v>0</v>
      </c>
      <c r="BO11" s="183">
        <f t="shared" si="0"/>
        <v>0</v>
      </c>
      <c r="BP11" s="181">
        <f t="shared" si="0"/>
        <v>0</v>
      </c>
      <c r="BQ11" s="183">
        <f t="shared" ref="BQ11:DS11" si="1">SUM(BQ5:BQ10)</f>
        <v>0</v>
      </c>
      <c r="BR11" s="181">
        <f t="shared" si="1"/>
        <v>0</v>
      </c>
      <c r="BS11" s="183">
        <f t="shared" si="1"/>
        <v>0</v>
      </c>
      <c r="BT11" s="181">
        <f t="shared" si="1"/>
        <v>0</v>
      </c>
      <c r="BU11" s="183">
        <f t="shared" si="1"/>
        <v>0</v>
      </c>
      <c r="BV11" s="181">
        <f t="shared" si="1"/>
        <v>0</v>
      </c>
      <c r="BW11" s="183">
        <f t="shared" si="1"/>
        <v>0</v>
      </c>
      <c r="BX11" s="181">
        <f t="shared" si="1"/>
        <v>0</v>
      </c>
      <c r="BY11" s="183">
        <f t="shared" si="1"/>
        <v>0</v>
      </c>
      <c r="BZ11" s="181">
        <f t="shared" si="1"/>
        <v>0</v>
      </c>
      <c r="CA11" s="183">
        <f t="shared" si="1"/>
        <v>0</v>
      </c>
      <c r="CB11" s="181">
        <f t="shared" si="1"/>
        <v>0</v>
      </c>
      <c r="CC11" s="183">
        <f t="shared" si="1"/>
        <v>0</v>
      </c>
      <c r="CD11" s="181">
        <f t="shared" si="1"/>
        <v>0</v>
      </c>
      <c r="CE11" s="183">
        <f t="shared" si="1"/>
        <v>0</v>
      </c>
      <c r="CF11" s="181">
        <f t="shared" si="1"/>
        <v>0</v>
      </c>
      <c r="CG11" s="183">
        <f t="shared" si="1"/>
        <v>0</v>
      </c>
      <c r="CH11" s="181">
        <f t="shared" si="1"/>
        <v>0</v>
      </c>
      <c r="CI11" s="183">
        <f t="shared" si="1"/>
        <v>0</v>
      </c>
      <c r="CJ11" s="181">
        <f t="shared" si="1"/>
        <v>0</v>
      </c>
      <c r="CK11" s="183">
        <f t="shared" si="1"/>
        <v>0</v>
      </c>
      <c r="CL11" s="181">
        <f t="shared" si="1"/>
        <v>0</v>
      </c>
      <c r="CM11" s="183">
        <f t="shared" si="1"/>
        <v>0</v>
      </c>
      <c r="CN11" s="181">
        <f t="shared" si="1"/>
        <v>0</v>
      </c>
      <c r="CO11" s="183">
        <f t="shared" si="1"/>
        <v>0</v>
      </c>
      <c r="CP11" s="181">
        <f t="shared" si="1"/>
        <v>0</v>
      </c>
      <c r="CQ11" s="183">
        <f t="shared" si="1"/>
        <v>0</v>
      </c>
      <c r="CR11" s="181">
        <f t="shared" si="1"/>
        <v>0</v>
      </c>
      <c r="CS11" s="183">
        <f t="shared" si="1"/>
        <v>0</v>
      </c>
      <c r="CT11" s="181">
        <f t="shared" si="1"/>
        <v>0</v>
      </c>
      <c r="CU11" s="183">
        <f t="shared" si="1"/>
        <v>0</v>
      </c>
      <c r="CV11" s="181">
        <f t="shared" si="1"/>
        <v>0</v>
      </c>
      <c r="CW11" s="181">
        <f t="shared" si="1"/>
        <v>0</v>
      </c>
      <c r="CX11" s="183">
        <f t="shared" si="1"/>
        <v>0</v>
      </c>
      <c r="CY11" s="181">
        <f t="shared" si="1"/>
        <v>0</v>
      </c>
      <c r="CZ11" s="183">
        <f t="shared" si="1"/>
        <v>0</v>
      </c>
      <c r="DA11" s="181">
        <f t="shared" si="1"/>
        <v>0</v>
      </c>
      <c r="DB11" s="183">
        <f t="shared" si="1"/>
        <v>0</v>
      </c>
      <c r="DC11" s="181">
        <f t="shared" si="1"/>
        <v>0</v>
      </c>
      <c r="DD11" s="183">
        <f t="shared" si="1"/>
        <v>0</v>
      </c>
      <c r="DE11" s="181">
        <f t="shared" si="1"/>
        <v>0</v>
      </c>
      <c r="DF11" s="183">
        <f t="shared" si="1"/>
        <v>0</v>
      </c>
      <c r="DG11" s="181">
        <f t="shared" si="1"/>
        <v>0</v>
      </c>
      <c r="DH11" s="183">
        <f t="shared" si="1"/>
        <v>0</v>
      </c>
      <c r="DI11" s="181">
        <f t="shared" si="1"/>
        <v>0</v>
      </c>
      <c r="DJ11" s="183">
        <f t="shared" si="1"/>
        <v>0</v>
      </c>
      <c r="DK11" s="181">
        <f t="shared" si="1"/>
        <v>0</v>
      </c>
      <c r="DL11" s="183">
        <f t="shared" si="1"/>
        <v>0</v>
      </c>
      <c r="DM11" s="181">
        <f t="shared" si="1"/>
        <v>0</v>
      </c>
      <c r="DN11" s="183">
        <f t="shared" si="1"/>
        <v>0</v>
      </c>
      <c r="DO11" s="181">
        <f t="shared" si="1"/>
        <v>0</v>
      </c>
      <c r="DP11" s="183">
        <f t="shared" si="1"/>
        <v>0</v>
      </c>
      <c r="DQ11" s="181">
        <f t="shared" si="1"/>
        <v>0</v>
      </c>
      <c r="DR11" s="183">
        <f t="shared" si="1"/>
        <v>0</v>
      </c>
      <c r="DS11" s="184">
        <f t="shared" si="1"/>
        <v>0</v>
      </c>
    </row>
    <row r="12" spans="1:123" x14ac:dyDescent="0.3">
      <c r="B12" s="2"/>
      <c r="C12" s="185" t="s">
        <v>186</v>
      </c>
      <c r="D12" s="180">
        <f>D11</f>
        <v>210000</v>
      </c>
      <c r="E12" s="181">
        <f t="shared" ref="E12:BJ12" si="2">D12+E11</f>
        <v>213000</v>
      </c>
      <c r="F12" s="181">
        <f t="shared" si="2"/>
        <v>213000</v>
      </c>
      <c r="G12" s="181">
        <f t="shared" si="2"/>
        <v>213000</v>
      </c>
      <c r="H12" s="181">
        <f t="shared" si="2"/>
        <v>213000</v>
      </c>
      <c r="I12" s="181">
        <f t="shared" si="2"/>
        <v>214500</v>
      </c>
      <c r="J12" s="181">
        <f t="shared" si="2"/>
        <v>214500</v>
      </c>
      <c r="K12" s="181">
        <f t="shared" si="2"/>
        <v>214500</v>
      </c>
      <c r="L12" s="181">
        <f t="shared" si="2"/>
        <v>214500</v>
      </c>
      <c r="M12" s="181">
        <f t="shared" si="2"/>
        <v>214500</v>
      </c>
      <c r="N12" s="181">
        <f t="shared" si="2"/>
        <v>214500</v>
      </c>
      <c r="O12" s="186">
        <f t="shared" si="2"/>
        <v>214500</v>
      </c>
      <c r="P12" s="181">
        <f>O12+P11</f>
        <v>224500</v>
      </c>
      <c r="Q12" s="181">
        <f t="shared" si="2"/>
        <v>224500</v>
      </c>
      <c r="R12" s="181">
        <f t="shared" si="2"/>
        <v>224500</v>
      </c>
      <c r="S12" s="181">
        <f t="shared" si="2"/>
        <v>224500</v>
      </c>
      <c r="T12" s="181">
        <f t="shared" si="2"/>
        <v>224500</v>
      </c>
      <c r="U12" s="181">
        <f t="shared" si="2"/>
        <v>224500</v>
      </c>
      <c r="V12" s="181">
        <f t="shared" si="2"/>
        <v>224500</v>
      </c>
      <c r="W12" s="181">
        <f t="shared" si="2"/>
        <v>224500</v>
      </c>
      <c r="X12" s="181">
        <f t="shared" si="2"/>
        <v>224500</v>
      </c>
      <c r="Y12" s="181">
        <f t="shared" si="2"/>
        <v>224500</v>
      </c>
      <c r="Z12" s="181">
        <f t="shared" si="2"/>
        <v>224500</v>
      </c>
      <c r="AA12" s="181">
        <f t="shared" si="2"/>
        <v>224500</v>
      </c>
      <c r="AB12" s="181">
        <f t="shared" si="2"/>
        <v>225500</v>
      </c>
      <c r="AC12" s="181">
        <f t="shared" si="2"/>
        <v>225500</v>
      </c>
      <c r="AD12" s="181">
        <f t="shared" si="2"/>
        <v>225500</v>
      </c>
      <c r="AE12" s="181">
        <f t="shared" si="2"/>
        <v>225500</v>
      </c>
      <c r="AF12" s="181">
        <f t="shared" si="2"/>
        <v>225500</v>
      </c>
      <c r="AG12" s="181">
        <f t="shared" si="2"/>
        <v>225500</v>
      </c>
      <c r="AH12" s="181">
        <f t="shared" si="2"/>
        <v>225500</v>
      </c>
      <c r="AI12" s="181">
        <f t="shared" si="2"/>
        <v>225500</v>
      </c>
      <c r="AJ12" s="181">
        <f t="shared" si="2"/>
        <v>225500</v>
      </c>
      <c r="AK12" s="181">
        <f t="shared" si="2"/>
        <v>225500</v>
      </c>
      <c r="AL12" s="181">
        <f t="shared" si="2"/>
        <v>225500</v>
      </c>
      <c r="AM12" s="181">
        <f t="shared" si="2"/>
        <v>225500</v>
      </c>
      <c r="AN12" s="181">
        <f t="shared" si="2"/>
        <v>225500</v>
      </c>
      <c r="AO12" s="181">
        <f t="shared" si="2"/>
        <v>225500</v>
      </c>
      <c r="AP12" s="181">
        <f t="shared" si="2"/>
        <v>225500</v>
      </c>
      <c r="AQ12" s="181">
        <f t="shared" si="2"/>
        <v>225500</v>
      </c>
      <c r="AR12" s="181">
        <f t="shared" si="2"/>
        <v>225500</v>
      </c>
      <c r="AS12" s="181">
        <f t="shared" si="2"/>
        <v>225500</v>
      </c>
      <c r="AT12" s="181">
        <f t="shared" si="2"/>
        <v>225500</v>
      </c>
      <c r="AU12" s="181">
        <f t="shared" si="2"/>
        <v>225500</v>
      </c>
      <c r="AV12" s="181">
        <f t="shared" si="2"/>
        <v>225500</v>
      </c>
      <c r="AW12" s="181">
        <f t="shared" si="2"/>
        <v>225500</v>
      </c>
      <c r="AX12" s="181">
        <f t="shared" si="2"/>
        <v>225500</v>
      </c>
      <c r="AY12" s="181">
        <f t="shared" si="2"/>
        <v>225500</v>
      </c>
      <c r="AZ12" s="181">
        <f t="shared" si="2"/>
        <v>225500</v>
      </c>
      <c r="BA12" s="181">
        <f t="shared" si="2"/>
        <v>225500</v>
      </c>
      <c r="BB12" s="181">
        <f t="shared" si="2"/>
        <v>225500</v>
      </c>
      <c r="BC12" s="181">
        <f t="shared" si="2"/>
        <v>225500</v>
      </c>
      <c r="BD12" s="181">
        <f t="shared" si="2"/>
        <v>225500</v>
      </c>
      <c r="BE12" s="181">
        <f t="shared" si="2"/>
        <v>225500</v>
      </c>
      <c r="BF12" s="181">
        <f t="shared" si="2"/>
        <v>225500</v>
      </c>
      <c r="BG12" s="181">
        <f t="shared" si="2"/>
        <v>225500</v>
      </c>
      <c r="BH12" s="181">
        <f t="shared" si="2"/>
        <v>225500</v>
      </c>
      <c r="BI12" s="181">
        <f t="shared" si="2"/>
        <v>225500</v>
      </c>
      <c r="BJ12" s="181">
        <f t="shared" si="2"/>
        <v>225500</v>
      </c>
      <c r="BK12" s="183">
        <f>BJ12+BK11</f>
        <v>225500</v>
      </c>
      <c r="BL12" s="183">
        <f t="shared" ref="BL12:DS12" si="3">BK12+BL11</f>
        <v>225500</v>
      </c>
      <c r="BM12" s="183">
        <f t="shared" si="3"/>
        <v>225500</v>
      </c>
      <c r="BN12" s="183">
        <f t="shared" si="3"/>
        <v>225500</v>
      </c>
      <c r="BO12" s="183">
        <f t="shared" si="3"/>
        <v>225500</v>
      </c>
      <c r="BP12" s="183">
        <f t="shared" si="3"/>
        <v>225500</v>
      </c>
      <c r="BQ12" s="183">
        <f t="shared" si="3"/>
        <v>225500</v>
      </c>
      <c r="BR12" s="183">
        <f t="shared" si="3"/>
        <v>225500</v>
      </c>
      <c r="BS12" s="183">
        <f t="shared" si="3"/>
        <v>225500</v>
      </c>
      <c r="BT12" s="183">
        <f t="shared" si="3"/>
        <v>225500</v>
      </c>
      <c r="BU12" s="183">
        <f t="shared" si="3"/>
        <v>225500</v>
      </c>
      <c r="BV12" s="183">
        <f t="shared" si="3"/>
        <v>225500</v>
      </c>
      <c r="BW12" s="183">
        <f t="shared" si="3"/>
        <v>225500</v>
      </c>
      <c r="BX12" s="183">
        <f t="shared" si="3"/>
        <v>225500</v>
      </c>
      <c r="BY12" s="183">
        <f t="shared" si="3"/>
        <v>225500</v>
      </c>
      <c r="BZ12" s="183">
        <f t="shared" si="3"/>
        <v>225500</v>
      </c>
      <c r="CA12" s="183">
        <f t="shared" si="3"/>
        <v>225500</v>
      </c>
      <c r="CB12" s="183">
        <f t="shared" si="3"/>
        <v>225500</v>
      </c>
      <c r="CC12" s="183">
        <f t="shared" si="3"/>
        <v>225500</v>
      </c>
      <c r="CD12" s="183">
        <f t="shared" si="3"/>
        <v>225500</v>
      </c>
      <c r="CE12" s="183">
        <f t="shared" si="3"/>
        <v>225500</v>
      </c>
      <c r="CF12" s="183">
        <f t="shared" si="3"/>
        <v>225500</v>
      </c>
      <c r="CG12" s="183">
        <f t="shared" si="3"/>
        <v>225500</v>
      </c>
      <c r="CH12" s="183">
        <f t="shared" si="3"/>
        <v>225500</v>
      </c>
      <c r="CI12" s="183">
        <f t="shared" si="3"/>
        <v>225500</v>
      </c>
      <c r="CJ12" s="183">
        <f t="shared" si="3"/>
        <v>225500</v>
      </c>
      <c r="CK12" s="183">
        <f t="shared" si="3"/>
        <v>225500</v>
      </c>
      <c r="CL12" s="183">
        <f t="shared" si="3"/>
        <v>225500</v>
      </c>
      <c r="CM12" s="183">
        <f t="shared" si="3"/>
        <v>225500</v>
      </c>
      <c r="CN12" s="183">
        <f t="shared" si="3"/>
        <v>225500</v>
      </c>
      <c r="CO12" s="183">
        <f t="shared" si="3"/>
        <v>225500</v>
      </c>
      <c r="CP12" s="183">
        <f t="shared" si="3"/>
        <v>225500</v>
      </c>
      <c r="CQ12" s="183">
        <f t="shared" si="3"/>
        <v>225500</v>
      </c>
      <c r="CR12" s="183">
        <f t="shared" si="3"/>
        <v>225500</v>
      </c>
      <c r="CS12" s="183">
        <f t="shared" si="3"/>
        <v>225500</v>
      </c>
      <c r="CT12" s="183">
        <f t="shared" si="3"/>
        <v>225500</v>
      </c>
      <c r="CU12" s="183">
        <f t="shared" si="3"/>
        <v>225500</v>
      </c>
      <c r="CV12" s="183">
        <f t="shared" si="3"/>
        <v>225500</v>
      </c>
      <c r="CW12" s="183">
        <f t="shared" si="3"/>
        <v>225500</v>
      </c>
      <c r="CX12" s="183">
        <f t="shared" si="3"/>
        <v>225500</v>
      </c>
      <c r="CY12" s="183">
        <f t="shared" si="3"/>
        <v>225500</v>
      </c>
      <c r="CZ12" s="183">
        <f t="shared" si="3"/>
        <v>225500</v>
      </c>
      <c r="DA12" s="183">
        <f t="shared" si="3"/>
        <v>225500</v>
      </c>
      <c r="DB12" s="183">
        <f t="shared" si="3"/>
        <v>225500</v>
      </c>
      <c r="DC12" s="183">
        <f t="shared" si="3"/>
        <v>225500</v>
      </c>
      <c r="DD12" s="183">
        <f t="shared" si="3"/>
        <v>225500</v>
      </c>
      <c r="DE12" s="183">
        <f t="shared" si="3"/>
        <v>225500</v>
      </c>
      <c r="DF12" s="183">
        <f t="shared" si="3"/>
        <v>225500</v>
      </c>
      <c r="DG12" s="183">
        <f t="shared" si="3"/>
        <v>225500</v>
      </c>
      <c r="DH12" s="183">
        <f t="shared" si="3"/>
        <v>225500</v>
      </c>
      <c r="DI12" s="183">
        <f t="shared" si="3"/>
        <v>225500</v>
      </c>
      <c r="DJ12" s="183">
        <f t="shared" si="3"/>
        <v>225500</v>
      </c>
      <c r="DK12" s="183">
        <f t="shared" si="3"/>
        <v>225500</v>
      </c>
      <c r="DL12" s="183">
        <f t="shared" si="3"/>
        <v>225500</v>
      </c>
      <c r="DM12" s="183">
        <f t="shared" si="3"/>
        <v>225500</v>
      </c>
      <c r="DN12" s="183">
        <f t="shared" si="3"/>
        <v>225500</v>
      </c>
      <c r="DO12" s="183">
        <f t="shared" si="3"/>
        <v>225500</v>
      </c>
      <c r="DP12" s="183">
        <f t="shared" si="3"/>
        <v>225500</v>
      </c>
      <c r="DQ12" s="183">
        <f t="shared" si="3"/>
        <v>225500</v>
      </c>
      <c r="DR12" s="183">
        <f t="shared" si="3"/>
        <v>225500</v>
      </c>
      <c r="DS12" s="183">
        <f t="shared" si="3"/>
        <v>225500</v>
      </c>
    </row>
    <row r="13" spans="1:123" x14ac:dyDescent="0.3">
      <c r="B13" s="2"/>
      <c r="C13" s="2"/>
      <c r="D13" s="180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81"/>
      <c r="AI13" s="181"/>
      <c r="AJ13" s="181"/>
      <c r="AK13" s="181"/>
      <c r="AL13" s="181"/>
      <c r="AM13" s="181"/>
      <c r="AN13" s="181"/>
      <c r="AO13" s="181"/>
      <c r="AP13" s="181"/>
      <c r="AQ13" s="181"/>
      <c r="AR13" s="181"/>
      <c r="AS13" s="181"/>
      <c r="AT13" s="181"/>
      <c r="AU13" s="181"/>
      <c r="AV13" s="181"/>
      <c r="AW13" s="181"/>
      <c r="AX13" s="181"/>
      <c r="AY13" s="181"/>
      <c r="AZ13" s="181"/>
      <c r="BA13" s="181"/>
      <c r="BB13" s="181"/>
      <c r="BC13" s="181"/>
      <c r="BD13" s="181"/>
      <c r="BE13" s="181"/>
      <c r="BF13" s="181"/>
      <c r="BG13" s="181"/>
      <c r="BH13" s="181"/>
      <c r="BI13" s="181"/>
      <c r="BJ13" s="181"/>
      <c r="BK13" s="183"/>
      <c r="BL13" s="181"/>
      <c r="BM13" s="183"/>
      <c r="BN13" s="181"/>
      <c r="BO13" s="183"/>
      <c r="BP13" s="181"/>
      <c r="BQ13" s="183"/>
      <c r="BR13" s="181"/>
      <c r="BS13" s="183"/>
      <c r="BT13" s="181"/>
      <c r="BU13" s="183"/>
      <c r="BV13" s="181"/>
      <c r="BW13" s="183"/>
      <c r="BX13" s="181"/>
      <c r="BY13" s="183"/>
      <c r="BZ13" s="181"/>
      <c r="CA13" s="183"/>
      <c r="CB13" s="181"/>
      <c r="CC13" s="183"/>
      <c r="CD13" s="181"/>
      <c r="CE13" s="183"/>
      <c r="CF13" s="181"/>
      <c r="CG13" s="183"/>
      <c r="CH13" s="181"/>
      <c r="CI13" s="183"/>
      <c r="CJ13" s="181"/>
      <c r="CK13" s="183"/>
      <c r="CL13" s="181"/>
      <c r="CM13" s="183"/>
      <c r="CN13" s="181"/>
      <c r="CO13" s="183"/>
      <c r="CP13" s="181"/>
      <c r="CQ13" s="183"/>
      <c r="CR13" s="181"/>
      <c r="CS13" s="183"/>
      <c r="CT13" s="181"/>
      <c r="CU13" s="183"/>
      <c r="CV13" s="181"/>
      <c r="CW13" s="181"/>
      <c r="CX13" s="183"/>
      <c r="CY13" s="181"/>
      <c r="CZ13" s="183"/>
      <c r="DA13" s="181"/>
      <c r="DB13" s="183"/>
      <c r="DC13" s="181"/>
      <c r="DD13" s="183"/>
      <c r="DE13" s="181"/>
      <c r="DF13" s="183"/>
      <c r="DG13" s="181"/>
      <c r="DH13" s="183"/>
      <c r="DI13" s="181"/>
      <c r="DJ13" s="183"/>
      <c r="DK13" s="181"/>
      <c r="DL13" s="183"/>
      <c r="DM13" s="181"/>
      <c r="DN13" s="183"/>
      <c r="DO13" s="181"/>
      <c r="DP13" s="183"/>
      <c r="DQ13" s="181"/>
      <c r="DR13" s="183"/>
      <c r="DS13" s="184"/>
    </row>
    <row r="14" spans="1:123" x14ac:dyDescent="0.3">
      <c r="A14" s="2"/>
      <c r="B14" s="2"/>
      <c r="C14" s="185" t="s">
        <v>187</v>
      </c>
      <c r="D14" s="180">
        <f t="shared" ref="D14:BO14" si="4">D$5/$B$22</f>
        <v>583.33333333333337</v>
      </c>
      <c r="E14" s="181">
        <f t="shared" si="4"/>
        <v>0</v>
      </c>
      <c r="F14" s="181">
        <f t="shared" si="4"/>
        <v>0</v>
      </c>
      <c r="G14" s="181">
        <f t="shared" si="4"/>
        <v>0</v>
      </c>
      <c r="H14" s="181">
        <f t="shared" si="4"/>
        <v>0</v>
      </c>
      <c r="I14" s="181">
        <f t="shared" si="4"/>
        <v>0</v>
      </c>
      <c r="J14" s="181">
        <f t="shared" si="4"/>
        <v>0</v>
      </c>
      <c r="K14" s="181">
        <f t="shared" si="4"/>
        <v>0</v>
      </c>
      <c r="L14" s="181">
        <f t="shared" si="4"/>
        <v>0</v>
      </c>
      <c r="M14" s="181">
        <f t="shared" si="4"/>
        <v>0</v>
      </c>
      <c r="N14" s="181">
        <f t="shared" si="4"/>
        <v>0</v>
      </c>
      <c r="O14" s="181">
        <f t="shared" si="4"/>
        <v>0</v>
      </c>
      <c r="P14" s="181">
        <f t="shared" si="4"/>
        <v>0</v>
      </c>
      <c r="Q14" s="181">
        <f t="shared" si="4"/>
        <v>0</v>
      </c>
      <c r="R14" s="181">
        <f t="shared" si="4"/>
        <v>0</v>
      </c>
      <c r="S14" s="181">
        <f t="shared" si="4"/>
        <v>0</v>
      </c>
      <c r="T14" s="181">
        <f t="shared" si="4"/>
        <v>0</v>
      </c>
      <c r="U14" s="181">
        <f t="shared" si="4"/>
        <v>0</v>
      </c>
      <c r="V14" s="181">
        <f t="shared" si="4"/>
        <v>0</v>
      </c>
      <c r="W14" s="181">
        <f t="shared" si="4"/>
        <v>0</v>
      </c>
      <c r="X14" s="181">
        <f t="shared" si="4"/>
        <v>0</v>
      </c>
      <c r="Y14" s="181">
        <f t="shared" si="4"/>
        <v>0</v>
      </c>
      <c r="Z14" s="181">
        <f t="shared" si="4"/>
        <v>0</v>
      </c>
      <c r="AA14" s="181">
        <f t="shared" si="4"/>
        <v>0</v>
      </c>
      <c r="AB14" s="181">
        <f t="shared" si="4"/>
        <v>0</v>
      </c>
      <c r="AC14" s="181">
        <f t="shared" si="4"/>
        <v>0</v>
      </c>
      <c r="AD14" s="181">
        <f t="shared" si="4"/>
        <v>0</v>
      </c>
      <c r="AE14" s="181">
        <f t="shared" si="4"/>
        <v>0</v>
      </c>
      <c r="AF14" s="181">
        <f t="shared" si="4"/>
        <v>0</v>
      </c>
      <c r="AG14" s="181">
        <f t="shared" si="4"/>
        <v>0</v>
      </c>
      <c r="AH14" s="181">
        <f t="shared" si="4"/>
        <v>0</v>
      </c>
      <c r="AI14" s="181">
        <f t="shared" si="4"/>
        <v>0</v>
      </c>
      <c r="AJ14" s="181">
        <f t="shared" si="4"/>
        <v>0</v>
      </c>
      <c r="AK14" s="181">
        <f t="shared" si="4"/>
        <v>0</v>
      </c>
      <c r="AL14" s="181">
        <f t="shared" si="4"/>
        <v>0</v>
      </c>
      <c r="AM14" s="181">
        <f t="shared" si="4"/>
        <v>0</v>
      </c>
      <c r="AN14" s="181">
        <f t="shared" si="4"/>
        <v>0</v>
      </c>
      <c r="AO14" s="181">
        <f t="shared" si="4"/>
        <v>0</v>
      </c>
      <c r="AP14" s="181">
        <f t="shared" si="4"/>
        <v>0</v>
      </c>
      <c r="AQ14" s="181">
        <f t="shared" si="4"/>
        <v>0</v>
      </c>
      <c r="AR14" s="181">
        <f t="shared" si="4"/>
        <v>0</v>
      </c>
      <c r="AS14" s="181">
        <f t="shared" si="4"/>
        <v>0</v>
      </c>
      <c r="AT14" s="181">
        <f t="shared" si="4"/>
        <v>0</v>
      </c>
      <c r="AU14" s="181">
        <f t="shared" si="4"/>
        <v>0</v>
      </c>
      <c r="AV14" s="181">
        <f t="shared" si="4"/>
        <v>0</v>
      </c>
      <c r="AW14" s="181">
        <f t="shared" si="4"/>
        <v>0</v>
      </c>
      <c r="AX14" s="181">
        <f t="shared" si="4"/>
        <v>0</v>
      </c>
      <c r="AY14" s="181">
        <f t="shared" si="4"/>
        <v>0</v>
      </c>
      <c r="AZ14" s="181">
        <f t="shared" si="4"/>
        <v>0</v>
      </c>
      <c r="BA14" s="181">
        <f t="shared" si="4"/>
        <v>0</v>
      </c>
      <c r="BB14" s="181">
        <f t="shared" si="4"/>
        <v>0</v>
      </c>
      <c r="BC14" s="181">
        <f t="shared" si="4"/>
        <v>0</v>
      </c>
      <c r="BD14" s="181">
        <f t="shared" si="4"/>
        <v>0</v>
      </c>
      <c r="BE14" s="181">
        <f t="shared" si="4"/>
        <v>0</v>
      </c>
      <c r="BF14" s="181">
        <f t="shared" si="4"/>
        <v>0</v>
      </c>
      <c r="BG14" s="181">
        <f t="shared" si="4"/>
        <v>0</v>
      </c>
      <c r="BH14" s="181">
        <f t="shared" si="4"/>
        <v>0</v>
      </c>
      <c r="BI14" s="181">
        <f t="shared" si="4"/>
        <v>0</v>
      </c>
      <c r="BJ14" s="181">
        <f t="shared" si="4"/>
        <v>0</v>
      </c>
      <c r="BK14" s="183">
        <f t="shared" si="4"/>
        <v>0</v>
      </c>
      <c r="BL14" s="181">
        <f t="shared" si="4"/>
        <v>0</v>
      </c>
      <c r="BM14" s="183">
        <f t="shared" si="4"/>
        <v>0</v>
      </c>
      <c r="BN14" s="181">
        <f t="shared" si="4"/>
        <v>0</v>
      </c>
      <c r="BO14" s="183">
        <f t="shared" si="4"/>
        <v>0</v>
      </c>
      <c r="BP14" s="181">
        <f t="shared" ref="BP14:DS14" si="5">BP$5/$B$22</f>
        <v>0</v>
      </c>
      <c r="BQ14" s="183">
        <f t="shared" si="5"/>
        <v>0</v>
      </c>
      <c r="BR14" s="181">
        <f t="shared" si="5"/>
        <v>0</v>
      </c>
      <c r="BS14" s="183">
        <f t="shared" si="5"/>
        <v>0</v>
      </c>
      <c r="BT14" s="181">
        <f t="shared" si="5"/>
        <v>0</v>
      </c>
      <c r="BU14" s="183">
        <f t="shared" si="5"/>
        <v>0</v>
      </c>
      <c r="BV14" s="181">
        <f t="shared" si="5"/>
        <v>0</v>
      </c>
      <c r="BW14" s="183">
        <f t="shared" si="5"/>
        <v>0</v>
      </c>
      <c r="BX14" s="181">
        <f t="shared" si="5"/>
        <v>0</v>
      </c>
      <c r="BY14" s="183">
        <f t="shared" si="5"/>
        <v>0</v>
      </c>
      <c r="BZ14" s="181">
        <f t="shared" si="5"/>
        <v>0</v>
      </c>
      <c r="CA14" s="183">
        <f t="shared" si="5"/>
        <v>0</v>
      </c>
      <c r="CB14" s="181">
        <f t="shared" si="5"/>
        <v>0</v>
      </c>
      <c r="CC14" s="183">
        <f t="shared" si="5"/>
        <v>0</v>
      </c>
      <c r="CD14" s="181">
        <f t="shared" si="5"/>
        <v>0</v>
      </c>
      <c r="CE14" s="183">
        <f t="shared" si="5"/>
        <v>0</v>
      </c>
      <c r="CF14" s="181">
        <f t="shared" si="5"/>
        <v>0</v>
      </c>
      <c r="CG14" s="183">
        <f t="shared" si="5"/>
        <v>0</v>
      </c>
      <c r="CH14" s="181">
        <f t="shared" si="5"/>
        <v>0</v>
      </c>
      <c r="CI14" s="183">
        <f t="shared" si="5"/>
        <v>0</v>
      </c>
      <c r="CJ14" s="181">
        <f t="shared" si="5"/>
        <v>0</v>
      </c>
      <c r="CK14" s="183">
        <f t="shared" si="5"/>
        <v>0</v>
      </c>
      <c r="CL14" s="181">
        <f t="shared" si="5"/>
        <v>0</v>
      </c>
      <c r="CM14" s="183">
        <f t="shared" si="5"/>
        <v>0</v>
      </c>
      <c r="CN14" s="181">
        <f t="shared" si="5"/>
        <v>0</v>
      </c>
      <c r="CO14" s="183">
        <f t="shared" si="5"/>
        <v>0</v>
      </c>
      <c r="CP14" s="181">
        <f t="shared" si="5"/>
        <v>0</v>
      </c>
      <c r="CQ14" s="183">
        <f t="shared" si="5"/>
        <v>0</v>
      </c>
      <c r="CR14" s="181">
        <f t="shared" si="5"/>
        <v>0</v>
      </c>
      <c r="CS14" s="183">
        <f t="shared" si="5"/>
        <v>0</v>
      </c>
      <c r="CT14" s="181">
        <f t="shared" si="5"/>
        <v>0</v>
      </c>
      <c r="CU14" s="183">
        <f t="shared" si="5"/>
        <v>0</v>
      </c>
      <c r="CV14" s="181">
        <f t="shared" si="5"/>
        <v>0</v>
      </c>
      <c r="CW14" s="181">
        <f t="shared" si="5"/>
        <v>0</v>
      </c>
      <c r="CX14" s="183">
        <f t="shared" si="5"/>
        <v>0</v>
      </c>
      <c r="CY14" s="181">
        <f t="shared" si="5"/>
        <v>0</v>
      </c>
      <c r="CZ14" s="183">
        <f t="shared" si="5"/>
        <v>0</v>
      </c>
      <c r="DA14" s="181">
        <f t="shared" si="5"/>
        <v>0</v>
      </c>
      <c r="DB14" s="183">
        <f t="shared" si="5"/>
        <v>0</v>
      </c>
      <c r="DC14" s="181">
        <f t="shared" si="5"/>
        <v>0</v>
      </c>
      <c r="DD14" s="183">
        <f t="shared" si="5"/>
        <v>0</v>
      </c>
      <c r="DE14" s="181">
        <f t="shared" si="5"/>
        <v>0</v>
      </c>
      <c r="DF14" s="183">
        <f t="shared" si="5"/>
        <v>0</v>
      </c>
      <c r="DG14" s="181">
        <f t="shared" si="5"/>
        <v>0</v>
      </c>
      <c r="DH14" s="183">
        <f t="shared" si="5"/>
        <v>0</v>
      </c>
      <c r="DI14" s="181">
        <f t="shared" si="5"/>
        <v>0</v>
      </c>
      <c r="DJ14" s="183">
        <f t="shared" si="5"/>
        <v>0</v>
      </c>
      <c r="DK14" s="181">
        <f t="shared" si="5"/>
        <v>0</v>
      </c>
      <c r="DL14" s="183">
        <f t="shared" si="5"/>
        <v>0</v>
      </c>
      <c r="DM14" s="181">
        <f t="shared" si="5"/>
        <v>0</v>
      </c>
      <c r="DN14" s="183">
        <f t="shared" si="5"/>
        <v>0</v>
      </c>
      <c r="DO14" s="181">
        <f t="shared" si="5"/>
        <v>0</v>
      </c>
      <c r="DP14" s="183">
        <f t="shared" si="5"/>
        <v>0</v>
      </c>
      <c r="DQ14" s="181">
        <f t="shared" si="5"/>
        <v>0</v>
      </c>
      <c r="DR14" s="183">
        <f t="shared" si="5"/>
        <v>0</v>
      </c>
      <c r="DS14" s="184">
        <f t="shared" si="5"/>
        <v>0</v>
      </c>
    </row>
    <row r="15" spans="1:123" x14ac:dyDescent="0.3">
      <c r="A15" s="2"/>
      <c r="B15" s="2"/>
      <c r="C15" s="185" t="s">
        <v>188</v>
      </c>
      <c r="D15" s="180">
        <f t="shared" ref="D15:AI15" si="6">SUM(D6:D10)/$B$23</f>
        <v>0</v>
      </c>
      <c r="E15" s="181">
        <f t="shared" si="6"/>
        <v>50</v>
      </c>
      <c r="F15" s="181">
        <f t="shared" si="6"/>
        <v>0</v>
      </c>
      <c r="G15" s="181">
        <f t="shared" si="6"/>
        <v>0</v>
      </c>
      <c r="H15" s="181">
        <f t="shared" si="6"/>
        <v>0</v>
      </c>
      <c r="I15" s="181">
        <f t="shared" si="6"/>
        <v>25</v>
      </c>
      <c r="J15" s="181">
        <f t="shared" si="6"/>
        <v>0</v>
      </c>
      <c r="K15" s="181">
        <f t="shared" si="6"/>
        <v>0</v>
      </c>
      <c r="L15" s="181">
        <f t="shared" si="6"/>
        <v>0</v>
      </c>
      <c r="M15" s="181">
        <f t="shared" si="6"/>
        <v>0</v>
      </c>
      <c r="N15" s="181">
        <f t="shared" si="6"/>
        <v>0</v>
      </c>
      <c r="O15" s="181">
        <f t="shared" si="6"/>
        <v>0</v>
      </c>
      <c r="P15" s="181">
        <f t="shared" si="6"/>
        <v>166.66666666666666</v>
      </c>
      <c r="Q15" s="181">
        <f t="shared" si="6"/>
        <v>0</v>
      </c>
      <c r="R15" s="181">
        <f t="shared" si="6"/>
        <v>0</v>
      </c>
      <c r="S15" s="181">
        <f t="shared" si="6"/>
        <v>0</v>
      </c>
      <c r="T15" s="181">
        <f t="shared" si="6"/>
        <v>0</v>
      </c>
      <c r="U15" s="181">
        <f t="shared" si="6"/>
        <v>0</v>
      </c>
      <c r="V15" s="181">
        <f t="shared" si="6"/>
        <v>0</v>
      </c>
      <c r="W15" s="181">
        <f t="shared" si="6"/>
        <v>0</v>
      </c>
      <c r="X15" s="181">
        <f t="shared" si="6"/>
        <v>0</v>
      </c>
      <c r="Y15" s="181">
        <f t="shared" si="6"/>
        <v>0</v>
      </c>
      <c r="Z15" s="181">
        <f t="shared" si="6"/>
        <v>0</v>
      </c>
      <c r="AA15" s="181">
        <f t="shared" si="6"/>
        <v>0</v>
      </c>
      <c r="AB15" s="181">
        <f t="shared" si="6"/>
        <v>16.666666666666668</v>
      </c>
      <c r="AC15" s="181">
        <f t="shared" si="6"/>
        <v>0</v>
      </c>
      <c r="AD15" s="181">
        <f t="shared" si="6"/>
        <v>0</v>
      </c>
      <c r="AE15" s="181">
        <f t="shared" si="6"/>
        <v>0</v>
      </c>
      <c r="AF15" s="181">
        <f t="shared" si="6"/>
        <v>0</v>
      </c>
      <c r="AG15" s="181">
        <f t="shared" si="6"/>
        <v>0</v>
      </c>
      <c r="AH15" s="181">
        <f t="shared" si="6"/>
        <v>0</v>
      </c>
      <c r="AI15" s="181">
        <f t="shared" si="6"/>
        <v>0</v>
      </c>
      <c r="AJ15" s="181">
        <f t="shared" ref="AJ15:BK15" si="7">SUM(AJ6:AJ10)/$B$23</f>
        <v>0</v>
      </c>
      <c r="AK15" s="181">
        <f t="shared" si="7"/>
        <v>0</v>
      </c>
      <c r="AL15" s="181">
        <f t="shared" si="7"/>
        <v>0</v>
      </c>
      <c r="AM15" s="181">
        <f t="shared" si="7"/>
        <v>0</v>
      </c>
      <c r="AN15" s="181">
        <f t="shared" si="7"/>
        <v>0</v>
      </c>
      <c r="AO15" s="181">
        <f t="shared" si="7"/>
        <v>0</v>
      </c>
      <c r="AP15" s="181">
        <f t="shared" si="7"/>
        <v>0</v>
      </c>
      <c r="AQ15" s="181">
        <f t="shared" si="7"/>
        <v>0</v>
      </c>
      <c r="AR15" s="181">
        <f t="shared" si="7"/>
        <v>0</v>
      </c>
      <c r="AS15" s="181">
        <f t="shared" si="7"/>
        <v>0</v>
      </c>
      <c r="AT15" s="181">
        <f t="shared" si="7"/>
        <v>0</v>
      </c>
      <c r="AU15" s="181">
        <f t="shared" si="7"/>
        <v>0</v>
      </c>
      <c r="AV15" s="181">
        <f t="shared" si="7"/>
        <v>0</v>
      </c>
      <c r="AW15" s="181">
        <f t="shared" si="7"/>
        <v>0</v>
      </c>
      <c r="AX15" s="181">
        <f t="shared" si="7"/>
        <v>0</v>
      </c>
      <c r="AY15" s="181">
        <f t="shared" si="7"/>
        <v>0</v>
      </c>
      <c r="AZ15" s="181">
        <f t="shared" si="7"/>
        <v>0</v>
      </c>
      <c r="BA15" s="181">
        <f t="shared" si="7"/>
        <v>0</v>
      </c>
      <c r="BB15" s="181">
        <f t="shared" si="7"/>
        <v>0</v>
      </c>
      <c r="BC15" s="181">
        <f t="shared" si="7"/>
        <v>0</v>
      </c>
      <c r="BD15" s="181">
        <f t="shared" si="7"/>
        <v>0</v>
      </c>
      <c r="BE15" s="181">
        <f t="shared" si="7"/>
        <v>0</v>
      </c>
      <c r="BF15" s="181">
        <f t="shared" si="7"/>
        <v>0</v>
      </c>
      <c r="BG15" s="181">
        <f t="shared" si="7"/>
        <v>0</v>
      </c>
      <c r="BH15" s="181">
        <f t="shared" si="7"/>
        <v>0</v>
      </c>
      <c r="BI15" s="181">
        <f t="shared" si="7"/>
        <v>0</v>
      </c>
      <c r="BJ15" s="181">
        <f t="shared" si="7"/>
        <v>0</v>
      </c>
      <c r="BK15" s="183">
        <f t="shared" si="7"/>
        <v>0</v>
      </c>
      <c r="BL15" s="181">
        <f t="shared" ref="BL15:DS15" si="8">SUM(BL6:BL10)/$B$23</f>
        <v>0</v>
      </c>
      <c r="BM15" s="183">
        <f t="shared" si="8"/>
        <v>0</v>
      </c>
      <c r="BN15" s="181">
        <f t="shared" si="8"/>
        <v>0</v>
      </c>
      <c r="BO15" s="183">
        <f t="shared" si="8"/>
        <v>0</v>
      </c>
      <c r="BP15" s="181">
        <f t="shared" si="8"/>
        <v>0</v>
      </c>
      <c r="BQ15" s="183">
        <f t="shared" si="8"/>
        <v>0</v>
      </c>
      <c r="BR15" s="181">
        <f t="shared" si="8"/>
        <v>0</v>
      </c>
      <c r="BS15" s="183">
        <f t="shared" si="8"/>
        <v>0</v>
      </c>
      <c r="BT15" s="181">
        <f t="shared" si="8"/>
        <v>0</v>
      </c>
      <c r="BU15" s="183">
        <f t="shared" si="8"/>
        <v>0</v>
      </c>
      <c r="BV15" s="181">
        <f t="shared" si="8"/>
        <v>0</v>
      </c>
      <c r="BW15" s="183">
        <f t="shared" si="8"/>
        <v>0</v>
      </c>
      <c r="BX15" s="181">
        <f t="shared" si="8"/>
        <v>0</v>
      </c>
      <c r="BY15" s="183">
        <f t="shared" si="8"/>
        <v>0</v>
      </c>
      <c r="BZ15" s="181">
        <f t="shared" si="8"/>
        <v>0</v>
      </c>
      <c r="CA15" s="183">
        <f t="shared" si="8"/>
        <v>0</v>
      </c>
      <c r="CB15" s="181">
        <f t="shared" si="8"/>
        <v>0</v>
      </c>
      <c r="CC15" s="183">
        <f t="shared" si="8"/>
        <v>0</v>
      </c>
      <c r="CD15" s="181">
        <f t="shared" si="8"/>
        <v>0</v>
      </c>
      <c r="CE15" s="183">
        <f t="shared" si="8"/>
        <v>0</v>
      </c>
      <c r="CF15" s="181">
        <f t="shared" si="8"/>
        <v>0</v>
      </c>
      <c r="CG15" s="183">
        <f t="shared" si="8"/>
        <v>0</v>
      </c>
      <c r="CH15" s="181">
        <f t="shared" si="8"/>
        <v>0</v>
      </c>
      <c r="CI15" s="183">
        <f t="shared" si="8"/>
        <v>0</v>
      </c>
      <c r="CJ15" s="181">
        <f t="shared" si="8"/>
        <v>0</v>
      </c>
      <c r="CK15" s="183">
        <f t="shared" si="8"/>
        <v>0</v>
      </c>
      <c r="CL15" s="181">
        <f t="shared" si="8"/>
        <v>0</v>
      </c>
      <c r="CM15" s="183">
        <f t="shared" si="8"/>
        <v>0</v>
      </c>
      <c r="CN15" s="181">
        <f t="shared" si="8"/>
        <v>0</v>
      </c>
      <c r="CO15" s="183">
        <f t="shared" si="8"/>
        <v>0</v>
      </c>
      <c r="CP15" s="181">
        <f t="shared" si="8"/>
        <v>0</v>
      </c>
      <c r="CQ15" s="183">
        <f t="shared" si="8"/>
        <v>0</v>
      </c>
      <c r="CR15" s="181">
        <f t="shared" si="8"/>
        <v>0</v>
      </c>
      <c r="CS15" s="183">
        <f t="shared" si="8"/>
        <v>0</v>
      </c>
      <c r="CT15" s="181">
        <f t="shared" si="8"/>
        <v>0</v>
      </c>
      <c r="CU15" s="183">
        <f t="shared" si="8"/>
        <v>0</v>
      </c>
      <c r="CV15" s="181">
        <f t="shared" si="8"/>
        <v>0</v>
      </c>
      <c r="CW15" s="181">
        <f t="shared" si="8"/>
        <v>0</v>
      </c>
      <c r="CX15" s="183">
        <f t="shared" si="8"/>
        <v>0</v>
      </c>
      <c r="CY15" s="181">
        <f t="shared" si="8"/>
        <v>0</v>
      </c>
      <c r="CZ15" s="183">
        <f t="shared" si="8"/>
        <v>0</v>
      </c>
      <c r="DA15" s="181">
        <f t="shared" si="8"/>
        <v>0</v>
      </c>
      <c r="DB15" s="183">
        <f t="shared" si="8"/>
        <v>0</v>
      </c>
      <c r="DC15" s="181">
        <f t="shared" si="8"/>
        <v>0</v>
      </c>
      <c r="DD15" s="183">
        <f t="shared" si="8"/>
        <v>0</v>
      </c>
      <c r="DE15" s="181">
        <f t="shared" si="8"/>
        <v>0</v>
      </c>
      <c r="DF15" s="183">
        <f t="shared" si="8"/>
        <v>0</v>
      </c>
      <c r="DG15" s="181">
        <f t="shared" si="8"/>
        <v>0</v>
      </c>
      <c r="DH15" s="183">
        <f t="shared" si="8"/>
        <v>0</v>
      </c>
      <c r="DI15" s="181">
        <f t="shared" si="8"/>
        <v>0</v>
      </c>
      <c r="DJ15" s="183">
        <f t="shared" si="8"/>
        <v>0</v>
      </c>
      <c r="DK15" s="181">
        <f t="shared" si="8"/>
        <v>0</v>
      </c>
      <c r="DL15" s="183">
        <f t="shared" si="8"/>
        <v>0</v>
      </c>
      <c r="DM15" s="181">
        <f t="shared" si="8"/>
        <v>0</v>
      </c>
      <c r="DN15" s="183">
        <f t="shared" si="8"/>
        <v>0</v>
      </c>
      <c r="DO15" s="181">
        <f t="shared" si="8"/>
        <v>0</v>
      </c>
      <c r="DP15" s="183">
        <f t="shared" si="8"/>
        <v>0</v>
      </c>
      <c r="DQ15" s="181">
        <f t="shared" si="8"/>
        <v>0</v>
      </c>
      <c r="DR15" s="183">
        <f t="shared" si="8"/>
        <v>0</v>
      </c>
      <c r="DS15" s="184">
        <f t="shared" si="8"/>
        <v>0</v>
      </c>
    </row>
    <row r="16" spans="1:123" x14ac:dyDescent="0.3">
      <c r="A16" s="2"/>
      <c r="B16" s="2"/>
      <c r="C16" s="185" t="s">
        <v>189</v>
      </c>
      <c r="D16" s="180">
        <f>D14+D15</f>
        <v>583.33333333333337</v>
      </c>
      <c r="E16" s="181">
        <f>E14+E15</f>
        <v>50</v>
      </c>
      <c r="F16" s="181">
        <f>F14+F15</f>
        <v>0</v>
      </c>
      <c r="G16" s="181">
        <f t="shared" ref="G16:BR16" si="9">G14+G15</f>
        <v>0</v>
      </c>
      <c r="H16" s="181">
        <f t="shared" si="9"/>
        <v>0</v>
      </c>
      <c r="I16" s="181">
        <f t="shared" si="9"/>
        <v>25</v>
      </c>
      <c r="J16" s="181">
        <f t="shared" si="9"/>
        <v>0</v>
      </c>
      <c r="K16" s="181">
        <f t="shared" si="9"/>
        <v>0</v>
      </c>
      <c r="L16" s="181">
        <f t="shared" si="9"/>
        <v>0</v>
      </c>
      <c r="M16" s="181">
        <f t="shared" si="9"/>
        <v>0</v>
      </c>
      <c r="N16" s="181">
        <f t="shared" si="9"/>
        <v>0</v>
      </c>
      <c r="O16" s="181">
        <f t="shared" si="9"/>
        <v>0</v>
      </c>
      <c r="P16" s="181">
        <f t="shared" si="9"/>
        <v>166.66666666666666</v>
      </c>
      <c r="Q16" s="181">
        <f t="shared" si="9"/>
        <v>0</v>
      </c>
      <c r="R16" s="181">
        <f t="shared" si="9"/>
        <v>0</v>
      </c>
      <c r="S16" s="181">
        <f t="shared" si="9"/>
        <v>0</v>
      </c>
      <c r="T16" s="181">
        <f t="shared" si="9"/>
        <v>0</v>
      </c>
      <c r="U16" s="181">
        <f t="shared" si="9"/>
        <v>0</v>
      </c>
      <c r="V16" s="181">
        <f t="shared" si="9"/>
        <v>0</v>
      </c>
      <c r="W16" s="181">
        <f t="shared" si="9"/>
        <v>0</v>
      </c>
      <c r="X16" s="181">
        <f t="shared" si="9"/>
        <v>0</v>
      </c>
      <c r="Y16" s="181">
        <f t="shared" si="9"/>
        <v>0</v>
      </c>
      <c r="Z16" s="181">
        <f t="shared" si="9"/>
        <v>0</v>
      </c>
      <c r="AA16" s="181">
        <f t="shared" si="9"/>
        <v>0</v>
      </c>
      <c r="AB16" s="181">
        <f t="shared" si="9"/>
        <v>16.666666666666668</v>
      </c>
      <c r="AC16" s="181">
        <f t="shared" si="9"/>
        <v>0</v>
      </c>
      <c r="AD16" s="181">
        <f t="shared" si="9"/>
        <v>0</v>
      </c>
      <c r="AE16" s="181">
        <f t="shared" si="9"/>
        <v>0</v>
      </c>
      <c r="AF16" s="181">
        <f t="shared" si="9"/>
        <v>0</v>
      </c>
      <c r="AG16" s="181">
        <f t="shared" si="9"/>
        <v>0</v>
      </c>
      <c r="AH16" s="181">
        <f t="shared" si="9"/>
        <v>0</v>
      </c>
      <c r="AI16" s="181">
        <f t="shared" si="9"/>
        <v>0</v>
      </c>
      <c r="AJ16" s="181">
        <f t="shared" si="9"/>
        <v>0</v>
      </c>
      <c r="AK16" s="181">
        <f t="shared" si="9"/>
        <v>0</v>
      </c>
      <c r="AL16" s="181">
        <f t="shared" si="9"/>
        <v>0</v>
      </c>
      <c r="AM16" s="181">
        <f t="shared" si="9"/>
        <v>0</v>
      </c>
      <c r="AN16" s="181">
        <f t="shared" si="9"/>
        <v>0</v>
      </c>
      <c r="AO16" s="181">
        <f t="shared" si="9"/>
        <v>0</v>
      </c>
      <c r="AP16" s="181">
        <f t="shared" si="9"/>
        <v>0</v>
      </c>
      <c r="AQ16" s="181">
        <f t="shared" si="9"/>
        <v>0</v>
      </c>
      <c r="AR16" s="181">
        <f t="shared" si="9"/>
        <v>0</v>
      </c>
      <c r="AS16" s="181">
        <f t="shared" si="9"/>
        <v>0</v>
      </c>
      <c r="AT16" s="181">
        <f t="shared" si="9"/>
        <v>0</v>
      </c>
      <c r="AU16" s="181">
        <f t="shared" si="9"/>
        <v>0</v>
      </c>
      <c r="AV16" s="181">
        <f t="shared" si="9"/>
        <v>0</v>
      </c>
      <c r="AW16" s="181">
        <f t="shared" si="9"/>
        <v>0</v>
      </c>
      <c r="AX16" s="181">
        <f t="shared" si="9"/>
        <v>0</v>
      </c>
      <c r="AY16" s="181">
        <f t="shared" si="9"/>
        <v>0</v>
      </c>
      <c r="AZ16" s="181">
        <f t="shared" si="9"/>
        <v>0</v>
      </c>
      <c r="BA16" s="181">
        <f t="shared" si="9"/>
        <v>0</v>
      </c>
      <c r="BB16" s="181">
        <f t="shared" si="9"/>
        <v>0</v>
      </c>
      <c r="BC16" s="181">
        <f t="shared" si="9"/>
        <v>0</v>
      </c>
      <c r="BD16" s="181">
        <f t="shared" si="9"/>
        <v>0</v>
      </c>
      <c r="BE16" s="181">
        <f t="shared" si="9"/>
        <v>0</v>
      </c>
      <c r="BF16" s="181">
        <f t="shared" si="9"/>
        <v>0</v>
      </c>
      <c r="BG16" s="181">
        <f t="shared" si="9"/>
        <v>0</v>
      </c>
      <c r="BH16" s="181">
        <f t="shared" si="9"/>
        <v>0</v>
      </c>
      <c r="BI16" s="181">
        <f t="shared" si="9"/>
        <v>0</v>
      </c>
      <c r="BJ16" s="181">
        <f t="shared" si="9"/>
        <v>0</v>
      </c>
      <c r="BK16" s="183">
        <f t="shared" si="9"/>
        <v>0</v>
      </c>
      <c r="BL16" s="181">
        <f t="shared" si="9"/>
        <v>0</v>
      </c>
      <c r="BM16" s="183">
        <f t="shared" si="9"/>
        <v>0</v>
      </c>
      <c r="BN16" s="181">
        <f t="shared" si="9"/>
        <v>0</v>
      </c>
      <c r="BO16" s="183">
        <f t="shared" si="9"/>
        <v>0</v>
      </c>
      <c r="BP16" s="181">
        <f t="shared" si="9"/>
        <v>0</v>
      </c>
      <c r="BQ16" s="183">
        <f t="shared" si="9"/>
        <v>0</v>
      </c>
      <c r="BR16" s="181">
        <f t="shared" si="9"/>
        <v>0</v>
      </c>
      <c r="BS16" s="183">
        <f t="shared" ref="BS16:DS16" si="10">BS14+BS15</f>
        <v>0</v>
      </c>
      <c r="BT16" s="181">
        <f t="shared" si="10"/>
        <v>0</v>
      </c>
      <c r="BU16" s="183">
        <f t="shared" si="10"/>
        <v>0</v>
      </c>
      <c r="BV16" s="181">
        <f t="shared" si="10"/>
        <v>0</v>
      </c>
      <c r="BW16" s="183">
        <f t="shared" si="10"/>
        <v>0</v>
      </c>
      <c r="BX16" s="181">
        <f t="shared" si="10"/>
        <v>0</v>
      </c>
      <c r="BY16" s="183">
        <f t="shared" si="10"/>
        <v>0</v>
      </c>
      <c r="BZ16" s="181">
        <f t="shared" si="10"/>
        <v>0</v>
      </c>
      <c r="CA16" s="183">
        <f t="shared" si="10"/>
        <v>0</v>
      </c>
      <c r="CB16" s="181">
        <f t="shared" si="10"/>
        <v>0</v>
      </c>
      <c r="CC16" s="183">
        <f t="shared" si="10"/>
        <v>0</v>
      </c>
      <c r="CD16" s="181">
        <f t="shared" si="10"/>
        <v>0</v>
      </c>
      <c r="CE16" s="183">
        <f t="shared" si="10"/>
        <v>0</v>
      </c>
      <c r="CF16" s="181">
        <f t="shared" si="10"/>
        <v>0</v>
      </c>
      <c r="CG16" s="183">
        <f t="shared" si="10"/>
        <v>0</v>
      </c>
      <c r="CH16" s="181">
        <f t="shared" si="10"/>
        <v>0</v>
      </c>
      <c r="CI16" s="183">
        <f t="shared" si="10"/>
        <v>0</v>
      </c>
      <c r="CJ16" s="181">
        <f t="shared" si="10"/>
        <v>0</v>
      </c>
      <c r="CK16" s="183">
        <f t="shared" si="10"/>
        <v>0</v>
      </c>
      <c r="CL16" s="181">
        <f t="shared" si="10"/>
        <v>0</v>
      </c>
      <c r="CM16" s="183">
        <f t="shared" si="10"/>
        <v>0</v>
      </c>
      <c r="CN16" s="181">
        <f t="shared" si="10"/>
        <v>0</v>
      </c>
      <c r="CO16" s="183">
        <f t="shared" si="10"/>
        <v>0</v>
      </c>
      <c r="CP16" s="181">
        <f t="shared" si="10"/>
        <v>0</v>
      </c>
      <c r="CQ16" s="183">
        <f t="shared" si="10"/>
        <v>0</v>
      </c>
      <c r="CR16" s="181">
        <f t="shared" si="10"/>
        <v>0</v>
      </c>
      <c r="CS16" s="183">
        <f t="shared" si="10"/>
        <v>0</v>
      </c>
      <c r="CT16" s="181">
        <f t="shared" si="10"/>
        <v>0</v>
      </c>
      <c r="CU16" s="183">
        <f t="shared" si="10"/>
        <v>0</v>
      </c>
      <c r="CV16" s="181">
        <f t="shared" si="10"/>
        <v>0</v>
      </c>
      <c r="CW16" s="181">
        <f t="shared" si="10"/>
        <v>0</v>
      </c>
      <c r="CX16" s="183">
        <f t="shared" si="10"/>
        <v>0</v>
      </c>
      <c r="CY16" s="181">
        <f t="shared" si="10"/>
        <v>0</v>
      </c>
      <c r="CZ16" s="183">
        <f t="shared" si="10"/>
        <v>0</v>
      </c>
      <c r="DA16" s="181">
        <f t="shared" si="10"/>
        <v>0</v>
      </c>
      <c r="DB16" s="183">
        <f t="shared" si="10"/>
        <v>0</v>
      </c>
      <c r="DC16" s="181">
        <f t="shared" si="10"/>
        <v>0</v>
      </c>
      <c r="DD16" s="183">
        <f t="shared" si="10"/>
        <v>0</v>
      </c>
      <c r="DE16" s="181">
        <f t="shared" si="10"/>
        <v>0</v>
      </c>
      <c r="DF16" s="183">
        <f t="shared" si="10"/>
        <v>0</v>
      </c>
      <c r="DG16" s="181">
        <f t="shared" si="10"/>
        <v>0</v>
      </c>
      <c r="DH16" s="183">
        <f t="shared" si="10"/>
        <v>0</v>
      </c>
      <c r="DI16" s="181">
        <f t="shared" si="10"/>
        <v>0</v>
      </c>
      <c r="DJ16" s="183">
        <f t="shared" si="10"/>
        <v>0</v>
      </c>
      <c r="DK16" s="181">
        <f t="shared" si="10"/>
        <v>0</v>
      </c>
      <c r="DL16" s="183">
        <f t="shared" si="10"/>
        <v>0</v>
      </c>
      <c r="DM16" s="181">
        <f t="shared" si="10"/>
        <v>0</v>
      </c>
      <c r="DN16" s="183">
        <f t="shared" si="10"/>
        <v>0</v>
      </c>
      <c r="DO16" s="181">
        <f t="shared" si="10"/>
        <v>0</v>
      </c>
      <c r="DP16" s="183">
        <f t="shared" si="10"/>
        <v>0</v>
      </c>
      <c r="DQ16" s="181">
        <f t="shared" si="10"/>
        <v>0</v>
      </c>
      <c r="DR16" s="183">
        <f t="shared" si="10"/>
        <v>0</v>
      </c>
      <c r="DS16" s="184">
        <f t="shared" si="10"/>
        <v>0</v>
      </c>
    </row>
    <row r="17" spans="1:123" x14ac:dyDescent="0.3">
      <c r="A17" s="2"/>
      <c r="B17" s="2"/>
      <c r="C17" s="185" t="s">
        <v>190</v>
      </c>
      <c r="D17" s="180">
        <f>D16</f>
        <v>583.33333333333337</v>
      </c>
      <c r="E17" s="181">
        <f>D17+E16</f>
        <v>633.33333333333337</v>
      </c>
      <c r="F17" s="181">
        <f>E17+F16</f>
        <v>633.33333333333337</v>
      </c>
      <c r="G17" s="181">
        <f t="shared" ref="G17:BJ17" si="11">F17+G16</f>
        <v>633.33333333333337</v>
      </c>
      <c r="H17" s="181">
        <f t="shared" si="11"/>
        <v>633.33333333333337</v>
      </c>
      <c r="I17" s="181">
        <f t="shared" si="11"/>
        <v>658.33333333333337</v>
      </c>
      <c r="J17" s="181">
        <f t="shared" si="11"/>
        <v>658.33333333333337</v>
      </c>
      <c r="K17" s="181">
        <f t="shared" si="11"/>
        <v>658.33333333333337</v>
      </c>
      <c r="L17" s="181">
        <f t="shared" si="11"/>
        <v>658.33333333333337</v>
      </c>
      <c r="M17" s="181">
        <f t="shared" si="11"/>
        <v>658.33333333333337</v>
      </c>
      <c r="N17" s="181">
        <f t="shared" si="11"/>
        <v>658.33333333333337</v>
      </c>
      <c r="O17" s="181">
        <f>N17+O16</f>
        <v>658.33333333333337</v>
      </c>
      <c r="P17" s="181">
        <f>O17+P16</f>
        <v>825</v>
      </c>
      <c r="Q17" s="181">
        <f t="shared" si="11"/>
        <v>825</v>
      </c>
      <c r="R17" s="181">
        <f t="shared" si="11"/>
        <v>825</v>
      </c>
      <c r="S17" s="181">
        <f t="shared" si="11"/>
        <v>825</v>
      </c>
      <c r="T17" s="181">
        <f t="shared" si="11"/>
        <v>825</v>
      </c>
      <c r="U17" s="181">
        <f t="shared" si="11"/>
        <v>825</v>
      </c>
      <c r="V17" s="181">
        <f t="shared" si="11"/>
        <v>825</v>
      </c>
      <c r="W17" s="181">
        <f t="shared" si="11"/>
        <v>825</v>
      </c>
      <c r="X17" s="181">
        <f t="shared" si="11"/>
        <v>825</v>
      </c>
      <c r="Y17" s="181">
        <f t="shared" si="11"/>
        <v>825</v>
      </c>
      <c r="Z17" s="181">
        <f t="shared" si="11"/>
        <v>825</v>
      </c>
      <c r="AA17" s="181">
        <f t="shared" si="11"/>
        <v>825</v>
      </c>
      <c r="AB17" s="181">
        <f t="shared" si="11"/>
        <v>841.66666666666663</v>
      </c>
      <c r="AC17" s="181">
        <f t="shared" si="11"/>
        <v>841.66666666666663</v>
      </c>
      <c r="AD17" s="181">
        <f t="shared" si="11"/>
        <v>841.66666666666663</v>
      </c>
      <c r="AE17" s="181">
        <f t="shared" si="11"/>
        <v>841.66666666666663</v>
      </c>
      <c r="AF17" s="181">
        <f t="shared" si="11"/>
        <v>841.66666666666663</v>
      </c>
      <c r="AG17" s="181">
        <f t="shared" si="11"/>
        <v>841.66666666666663</v>
      </c>
      <c r="AH17" s="181">
        <f t="shared" si="11"/>
        <v>841.66666666666663</v>
      </c>
      <c r="AI17" s="181">
        <f t="shared" si="11"/>
        <v>841.66666666666663</v>
      </c>
      <c r="AJ17" s="181">
        <f t="shared" si="11"/>
        <v>841.66666666666663</v>
      </c>
      <c r="AK17" s="181">
        <f t="shared" si="11"/>
        <v>841.66666666666663</v>
      </c>
      <c r="AL17" s="181">
        <f t="shared" si="11"/>
        <v>841.66666666666663</v>
      </c>
      <c r="AM17" s="181">
        <f t="shared" si="11"/>
        <v>841.66666666666663</v>
      </c>
      <c r="AN17" s="181">
        <f t="shared" si="11"/>
        <v>841.66666666666663</v>
      </c>
      <c r="AO17" s="181">
        <f t="shared" si="11"/>
        <v>841.66666666666663</v>
      </c>
      <c r="AP17" s="181">
        <f t="shared" si="11"/>
        <v>841.66666666666663</v>
      </c>
      <c r="AQ17" s="181">
        <f t="shared" si="11"/>
        <v>841.66666666666663</v>
      </c>
      <c r="AR17" s="181">
        <f t="shared" si="11"/>
        <v>841.66666666666663</v>
      </c>
      <c r="AS17" s="181">
        <f t="shared" si="11"/>
        <v>841.66666666666663</v>
      </c>
      <c r="AT17" s="181">
        <f t="shared" si="11"/>
        <v>841.66666666666663</v>
      </c>
      <c r="AU17" s="181">
        <f t="shared" si="11"/>
        <v>841.66666666666663</v>
      </c>
      <c r="AV17" s="181">
        <f t="shared" si="11"/>
        <v>841.66666666666663</v>
      </c>
      <c r="AW17" s="181">
        <f t="shared" si="11"/>
        <v>841.66666666666663</v>
      </c>
      <c r="AX17" s="181">
        <f t="shared" si="11"/>
        <v>841.66666666666663</v>
      </c>
      <c r="AY17" s="181">
        <f t="shared" si="11"/>
        <v>841.66666666666663</v>
      </c>
      <c r="AZ17" s="181">
        <f t="shared" si="11"/>
        <v>841.66666666666663</v>
      </c>
      <c r="BA17" s="181">
        <f t="shared" si="11"/>
        <v>841.66666666666663</v>
      </c>
      <c r="BB17" s="181">
        <f t="shared" si="11"/>
        <v>841.66666666666663</v>
      </c>
      <c r="BC17" s="181">
        <f t="shared" si="11"/>
        <v>841.66666666666663</v>
      </c>
      <c r="BD17" s="181">
        <f t="shared" si="11"/>
        <v>841.66666666666663</v>
      </c>
      <c r="BE17" s="181">
        <f t="shared" si="11"/>
        <v>841.66666666666663</v>
      </c>
      <c r="BF17" s="181">
        <f t="shared" si="11"/>
        <v>841.66666666666663</v>
      </c>
      <c r="BG17" s="181">
        <f t="shared" si="11"/>
        <v>841.66666666666663</v>
      </c>
      <c r="BH17" s="181">
        <f t="shared" si="11"/>
        <v>841.66666666666663</v>
      </c>
      <c r="BI17" s="181">
        <f t="shared" si="11"/>
        <v>841.66666666666663</v>
      </c>
      <c r="BJ17" s="181">
        <f t="shared" si="11"/>
        <v>841.66666666666663</v>
      </c>
      <c r="BK17" s="183">
        <f>BJ17+BK16</f>
        <v>841.66666666666663</v>
      </c>
      <c r="BL17" s="181">
        <f t="shared" ref="BL17" si="12">BK17+BL16</f>
        <v>841.66666666666663</v>
      </c>
      <c r="BM17" s="183">
        <f>BL17+BM16</f>
        <v>841.66666666666663</v>
      </c>
      <c r="BN17" s="181">
        <f t="shared" ref="BN17:CW17" si="13">BM17+BN16</f>
        <v>841.66666666666663</v>
      </c>
      <c r="BO17" s="183">
        <f t="shared" si="13"/>
        <v>841.66666666666663</v>
      </c>
      <c r="BP17" s="181">
        <f t="shared" si="13"/>
        <v>841.66666666666663</v>
      </c>
      <c r="BQ17" s="183">
        <f t="shared" si="13"/>
        <v>841.66666666666663</v>
      </c>
      <c r="BR17" s="181">
        <f t="shared" si="13"/>
        <v>841.66666666666663</v>
      </c>
      <c r="BS17" s="183">
        <f t="shared" si="13"/>
        <v>841.66666666666663</v>
      </c>
      <c r="BT17" s="181">
        <f t="shared" si="13"/>
        <v>841.66666666666663</v>
      </c>
      <c r="BU17" s="183">
        <f t="shared" si="13"/>
        <v>841.66666666666663</v>
      </c>
      <c r="BV17" s="181">
        <f t="shared" si="13"/>
        <v>841.66666666666663</v>
      </c>
      <c r="BW17" s="183">
        <f t="shared" si="13"/>
        <v>841.66666666666663</v>
      </c>
      <c r="BX17" s="181">
        <f t="shared" si="13"/>
        <v>841.66666666666663</v>
      </c>
      <c r="BY17" s="183">
        <f t="shared" si="13"/>
        <v>841.66666666666663</v>
      </c>
      <c r="BZ17" s="181">
        <f t="shared" si="13"/>
        <v>841.66666666666663</v>
      </c>
      <c r="CA17" s="183">
        <f t="shared" si="13"/>
        <v>841.66666666666663</v>
      </c>
      <c r="CB17" s="181">
        <f t="shared" si="13"/>
        <v>841.66666666666663</v>
      </c>
      <c r="CC17" s="183">
        <f t="shared" si="13"/>
        <v>841.66666666666663</v>
      </c>
      <c r="CD17" s="181">
        <f t="shared" si="13"/>
        <v>841.66666666666663</v>
      </c>
      <c r="CE17" s="183">
        <f t="shared" si="13"/>
        <v>841.66666666666663</v>
      </c>
      <c r="CF17" s="181">
        <f t="shared" si="13"/>
        <v>841.66666666666663</v>
      </c>
      <c r="CG17" s="183">
        <f t="shared" si="13"/>
        <v>841.66666666666663</v>
      </c>
      <c r="CH17" s="181">
        <f t="shared" si="13"/>
        <v>841.66666666666663</v>
      </c>
      <c r="CI17" s="183">
        <f t="shared" si="13"/>
        <v>841.66666666666663</v>
      </c>
      <c r="CJ17" s="181">
        <f t="shared" si="13"/>
        <v>841.66666666666663</v>
      </c>
      <c r="CK17" s="183">
        <f t="shared" si="13"/>
        <v>841.66666666666663</v>
      </c>
      <c r="CL17" s="181">
        <f t="shared" si="13"/>
        <v>841.66666666666663</v>
      </c>
      <c r="CM17" s="183">
        <f t="shared" si="13"/>
        <v>841.66666666666663</v>
      </c>
      <c r="CN17" s="181">
        <f t="shared" si="13"/>
        <v>841.66666666666663</v>
      </c>
      <c r="CO17" s="183">
        <f t="shared" si="13"/>
        <v>841.66666666666663</v>
      </c>
      <c r="CP17" s="181">
        <f t="shared" si="13"/>
        <v>841.66666666666663</v>
      </c>
      <c r="CQ17" s="183">
        <f t="shared" si="13"/>
        <v>841.66666666666663</v>
      </c>
      <c r="CR17" s="181">
        <f t="shared" si="13"/>
        <v>841.66666666666663</v>
      </c>
      <c r="CS17" s="183">
        <f t="shared" si="13"/>
        <v>841.66666666666663</v>
      </c>
      <c r="CT17" s="181">
        <f t="shared" si="13"/>
        <v>841.66666666666663</v>
      </c>
      <c r="CU17" s="183">
        <f t="shared" si="13"/>
        <v>841.66666666666663</v>
      </c>
      <c r="CV17" s="181">
        <f t="shared" si="13"/>
        <v>841.66666666666663</v>
      </c>
      <c r="CW17" s="181">
        <f t="shared" si="13"/>
        <v>841.66666666666663</v>
      </c>
      <c r="CX17" s="183">
        <f>CW17+CX16</f>
        <v>841.66666666666663</v>
      </c>
      <c r="CY17" s="181">
        <f t="shared" ref="CY17:DS17" si="14">CX17+CY16</f>
        <v>841.66666666666663</v>
      </c>
      <c r="CZ17" s="183">
        <f t="shared" si="14"/>
        <v>841.66666666666663</v>
      </c>
      <c r="DA17" s="181">
        <f t="shared" si="14"/>
        <v>841.66666666666663</v>
      </c>
      <c r="DB17" s="183">
        <f t="shared" si="14"/>
        <v>841.66666666666663</v>
      </c>
      <c r="DC17" s="181">
        <f t="shared" si="14"/>
        <v>841.66666666666663</v>
      </c>
      <c r="DD17" s="183">
        <f t="shared" si="14"/>
        <v>841.66666666666663</v>
      </c>
      <c r="DE17" s="181">
        <f t="shared" si="14"/>
        <v>841.66666666666663</v>
      </c>
      <c r="DF17" s="183">
        <f t="shared" si="14"/>
        <v>841.66666666666663</v>
      </c>
      <c r="DG17" s="181">
        <f t="shared" si="14"/>
        <v>841.66666666666663</v>
      </c>
      <c r="DH17" s="183">
        <f t="shared" si="14"/>
        <v>841.66666666666663</v>
      </c>
      <c r="DI17" s="181">
        <f t="shared" si="14"/>
        <v>841.66666666666663</v>
      </c>
      <c r="DJ17" s="183">
        <f t="shared" si="14"/>
        <v>841.66666666666663</v>
      </c>
      <c r="DK17" s="181">
        <f t="shared" si="14"/>
        <v>841.66666666666663</v>
      </c>
      <c r="DL17" s="183">
        <f t="shared" si="14"/>
        <v>841.66666666666663</v>
      </c>
      <c r="DM17" s="181">
        <f t="shared" si="14"/>
        <v>841.66666666666663</v>
      </c>
      <c r="DN17" s="183">
        <f t="shared" si="14"/>
        <v>841.66666666666663</v>
      </c>
      <c r="DO17" s="181">
        <f t="shared" si="14"/>
        <v>841.66666666666663</v>
      </c>
      <c r="DP17" s="183">
        <f t="shared" si="14"/>
        <v>841.66666666666663</v>
      </c>
      <c r="DQ17" s="181">
        <f t="shared" si="14"/>
        <v>841.66666666666663</v>
      </c>
      <c r="DR17" s="183">
        <f t="shared" si="14"/>
        <v>841.66666666666663</v>
      </c>
      <c r="DS17" s="184">
        <f t="shared" si="14"/>
        <v>841.66666666666663</v>
      </c>
    </row>
    <row r="18" spans="1:123" s="1" customFormat="1" x14ac:dyDescent="0.3">
      <c r="A18" s="187"/>
      <c r="B18" s="187"/>
      <c r="C18" s="188" t="s">
        <v>191</v>
      </c>
      <c r="D18" s="189">
        <f>D11-D17</f>
        <v>209416.66666666666</v>
      </c>
      <c r="E18" s="190">
        <f>E11-E17+D18</f>
        <v>211783.33333333331</v>
      </c>
      <c r="F18" s="190">
        <f t="shared" ref="F18:BQ18" si="15">F11-F17+E18</f>
        <v>211149.99999999997</v>
      </c>
      <c r="G18" s="190">
        <f t="shared" si="15"/>
        <v>210516.66666666663</v>
      </c>
      <c r="H18" s="190">
        <f t="shared" si="15"/>
        <v>209883.33333333328</v>
      </c>
      <c r="I18" s="190">
        <f t="shared" si="15"/>
        <v>210724.99999999994</v>
      </c>
      <c r="J18" s="190">
        <f t="shared" si="15"/>
        <v>210066.6666666666</v>
      </c>
      <c r="K18" s="190">
        <f t="shared" si="15"/>
        <v>209408.33333333326</v>
      </c>
      <c r="L18" s="190">
        <f t="shared" si="15"/>
        <v>208749.99999999991</v>
      </c>
      <c r="M18" s="190">
        <f t="shared" si="15"/>
        <v>208091.66666666657</v>
      </c>
      <c r="N18" s="190">
        <f t="shared" si="15"/>
        <v>207433.33333333323</v>
      </c>
      <c r="O18" s="190">
        <f t="shared" si="15"/>
        <v>206774.99999999988</v>
      </c>
      <c r="P18" s="190">
        <f t="shared" si="15"/>
        <v>215949.99999999988</v>
      </c>
      <c r="Q18" s="190">
        <f t="shared" si="15"/>
        <v>215124.99999999988</v>
      </c>
      <c r="R18" s="190">
        <f t="shared" si="15"/>
        <v>214299.99999999988</v>
      </c>
      <c r="S18" s="190">
        <f t="shared" si="15"/>
        <v>213474.99999999988</v>
      </c>
      <c r="T18" s="190">
        <f t="shared" si="15"/>
        <v>212649.99999999988</v>
      </c>
      <c r="U18" s="190">
        <f t="shared" si="15"/>
        <v>211824.99999999988</v>
      </c>
      <c r="V18" s="190">
        <f t="shared" si="15"/>
        <v>210999.99999999988</v>
      </c>
      <c r="W18" s="190">
        <f t="shared" si="15"/>
        <v>210174.99999999988</v>
      </c>
      <c r="X18" s="190">
        <f t="shared" si="15"/>
        <v>209349.99999999988</v>
      </c>
      <c r="Y18" s="190">
        <f t="shared" si="15"/>
        <v>208524.99999999988</v>
      </c>
      <c r="Z18" s="190">
        <f t="shared" si="15"/>
        <v>207699.99999999988</v>
      </c>
      <c r="AA18" s="190">
        <f t="shared" si="15"/>
        <v>206874.99999999988</v>
      </c>
      <c r="AB18" s="190">
        <f t="shared" si="15"/>
        <v>207033.33333333323</v>
      </c>
      <c r="AC18" s="190">
        <f t="shared" si="15"/>
        <v>206191.66666666657</v>
      </c>
      <c r="AD18" s="190">
        <f t="shared" si="15"/>
        <v>205349.99999999991</v>
      </c>
      <c r="AE18" s="190">
        <f t="shared" si="15"/>
        <v>204508.33333333326</v>
      </c>
      <c r="AF18" s="190">
        <f t="shared" si="15"/>
        <v>203666.6666666666</v>
      </c>
      <c r="AG18" s="190">
        <f t="shared" si="15"/>
        <v>202824.99999999994</v>
      </c>
      <c r="AH18" s="190">
        <f t="shared" si="15"/>
        <v>201983.33333333328</v>
      </c>
      <c r="AI18" s="190">
        <f t="shared" si="15"/>
        <v>201141.66666666663</v>
      </c>
      <c r="AJ18" s="190">
        <f t="shared" si="15"/>
        <v>200299.99999999997</v>
      </c>
      <c r="AK18" s="190">
        <f t="shared" si="15"/>
        <v>199458.33333333331</v>
      </c>
      <c r="AL18" s="190">
        <f t="shared" si="15"/>
        <v>198616.66666666666</v>
      </c>
      <c r="AM18" s="190">
        <f t="shared" si="15"/>
        <v>197775</v>
      </c>
      <c r="AN18" s="190">
        <f t="shared" si="15"/>
        <v>196933.33333333334</v>
      </c>
      <c r="AO18" s="190">
        <f t="shared" si="15"/>
        <v>196091.66666666669</v>
      </c>
      <c r="AP18" s="190">
        <f t="shared" si="15"/>
        <v>195250.00000000003</v>
      </c>
      <c r="AQ18" s="190">
        <f t="shared" si="15"/>
        <v>194408.33333333337</v>
      </c>
      <c r="AR18" s="190">
        <f t="shared" si="15"/>
        <v>193566.66666666672</v>
      </c>
      <c r="AS18" s="190">
        <f t="shared" si="15"/>
        <v>192725.00000000006</v>
      </c>
      <c r="AT18" s="190">
        <f t="shared" si="15"/>
        <v>191883.3333333334</v>
      </c>
      <c r="AU18" s="190">
        <f t="shared" si="15"/>
        <v>191041.66666666674</v>
      </c>
      <c r="AV18" s="190">
        <f t="shared" si="15"/>
        <v>190200.00000000009</v>
      </c>
      <c r="AW18" s="190">
        <f t="shared" si="15"/>
        <v>189358.33333333343</v>
      </c>
      <c r="AX18" s="190">
        <f t="shared" si="15"/>
        <v>188516.66666666677</v>
      </c>
      <c r="AY18" s="190">
        <f t="shared" si="15"/>
        <v>187675.00000000012</v>
      </c>
      <c r="AZ18" s="190">
        <f t="shared" si="15"/>
        <v>186833.33333333346</v>
      </c>
      <c r="BA18" s="190">
        <f t="shared" si="15"/>
        <v>185991.6666666668</v>
      </c>
      <c r="BB18" s="190">
        <f t="shared" si="15"/>
        <v>185150.00000000015</v>
      </c>
      <c r="BC18" s="190">
        <f t="shared" si="15"/>
        <v>184308.33333333349</v>
      </c>
      <c r="BD18" s="190">
        <f t="shared" si="15"/>
        <v>183466.66666666683</v>
      </c>
      <c r="BE18" s="190">
        <f t="shared" si="15"/>
        <v>182625.00000000017</v>
      </c>
      <c r="BF18" s="190">
        <f t="shared" si="15"/>
        <v>181783.33333333352</v>
      </c>
      <c r="BG18" s="190">
        <f t="shared" si="15"/>
        <v>180941.66666666686</v>
      </c>
      <c r="BH18" s="190">
        <f t="shared" si="15"/>
        <v>180100.0000000002</v>
      </c>
      <c r="BI18" s="190">
        <f t="shared" si="15"/>
        <v>179258.33333333355</v>
      </c>
      <c r="BJ18" s="190">
        <f t="shared" si="15"/>
        <v>178416.66666666689</v>
      </c>
      <c r="BK18" s="191">
        <f t="shared" si="15"/>
        <v>177575.00000000023</v>
      </c>
      <c r="BL18" s="190">
        <f t="shared" si="15"/>
        <v>176733.33333333358</v>
      </c>
      <c r="BM18" s="191">
        <f t="shared" si="15"/>
        <v>175891.66666666692</v>
      </c>
      <c r="BN18" s="190">
        <f t="shared" si="15"/>
        <v>175050.00000000026</v>
      </c>
      <c r="BO18" s="191">
        <f t="shared" si="15"/>
        <v>174208.3333333336</v>
      </c>
      <c r="BP18" s="190">
        <f t="shared" si="15"/>
        <v>173366.66666666695</v>
      </c>
      <c r="BQ18" s="191">
        <f t="shared" si="15"/>
        <v>172525.00000000029</v>
      </c>
      <c r="BR18" s="190">
        <f t="shared" ref="BR18:DS18" si="16">BR11-BR17+BQ18</f>
        <v>171683.33333333363</v>
      </c>
      <c r="BS18" s="191">
        <f t="shared" si="16"/>
        <v>170841.66666666698</v>
      </c>
      <c r="BT18" s="190">
        <f t="shared" si="16"/>
        <v>170000.00000000032</v>
      </c>
      <c r="BU18" s="191">
        <f t="shared" si="16"/>
        <v>169158.33333333366</v>
      </c>
      <c r="BV18" s="190">
        <f t="shared" si="16"/>
        <v>168316.66666666701</v>
      </c>
      <c r="BW18" s="191">
        <f t="shared" si="16"/>
        <v>167475.00000000035</v>
      </c>
      <c r="BX18" s="190">
        <f t="shared" si="16"/>
        <v>166633.33333333369</v>
      </c>
      <c r="BY18" s="191">
        <f t="shared" si="16"/>
        <v>165791.66666666704</v>
      </c>
      <c r="BZ18" s="190">
        <f t="shared" si="16"/>
        <v>164950.00000000038</v>
      </c>
      <c r="CA18" s="191">
        <f t="shared" si="16"/>
        <v>164108.33333333372</v>
      </c>
      <c r="CB18" s="190">
        <f t="shared" si="16"/>
        <v>163266.66666666706</v>
      </c>
      <c r="CC18" s="191">
        <f t="shared" si="16"/>
        <v>162425.00000000041</v>
      </c>
      <c r="CD18" s="190">
        <f t="shared" si="16"/>
        <v>161583.33333333375</v>
      </c>
      <c r="CE18" s="191">
        <f t="shared" si="16"/>
        <v>160741.66666666709</v>
      </c>
      <c r="CF18" s="190">
        <f t="shared" si="16"/>
        <v>159900.00000000044</v>
      </c>
      <c r="CG18" s="191">
        <f t="shared" si="16"/>
        <v>159058.33333333378</v>
      </c>
      <c r="CH18" s="190">
        <f t="shared" si="16"/>
        <v>158216.66666666712</v>
      </c>
      <c r="CI18" s="191">
        <f t="shared" si="16"/>
        <v>157375.00000000047</v>
      </c>
      <c r="CJ18" s="190">
        <f t="shared" si="16"/>
        <v>156533.33333333381</v>
      </c>
      <c r="CK18" s="191">
        <f t="shared" si="16"/>
        <v>155691.66666666715</v>
      </c>
      <c r="CL18" s="190">
        <f t="shared" si="16"/>
        <v>154850.00000000049</v>
      </c>
      <c r="CM18" s="191">
        <f t="shared" si="16"/>
        <v>154008.33333333384</v>
      </c>
      <c r="CN18" s="190">
        <f t="shared" si="16"/>
        <v>153166.66666666718</v>
      </c>
      <c r="CO18" s="191">
        <f t="shared" si="16"/>
        <v>152325.00000000052</v>
      </c>
      <c r="CP18" s="190">
        <f t="shared" si="16"/>
        <v>151483.33333333387</v>
      </c>
      <c r="CQ18" s="191">
        <f t="shared" si="16"/>
        <v>150641.66666666721</v>
      </c>
      <c r="CR18" s="190">
        <f t="shared" si="16"/>
        <v>149800.00000000055</v>
      </c>
      <c r="CS18" s="191">
        <f t="shared" si="16"/>
        <v>148958.3333333339</v>
      </c>
      <c r="CT18" s="190">
        <f t="shared" si="16"/>
        <v>148116.66666666724</v>
      </c>
      <c r="CU18" s="191">
        <f t="shared" si="16"/>
        <v>147275.00000000058</v>
      </c>
      <c r="CV18" s="190">
        <f t="shared" si="16"/>
        <v>146433.33333333393</v>
      </c>
      <c r="CW18" s="190">
        <f t="shared" si="16"/>
        <v>145591.66666666727</v>
      </c>
      <c r="CX18" s="191">
        <f t="shared" si="16"/>
        <v>144750.00000000061</v>
      </c>
      <c r="CY18" s="190">
        <f t="shared" si="16"/>
        <v>143908.33333333395</v>
      </c>
      <c r="CZ18" s="191">
        <f t="shared" si="16"/>
        <v>143066.6666666673</v>
      </c>
      <c r="DA18" s="190">
        <f t="shared" si="16"/>
        <v>142225.00000000064</v>
      </c>
      <c r="DB18" s="191">
        <f t="shared" si="16"/>
        <v>141383.33333333398</v>
      </c>
      <c r="DC18" s="190">
        <f t="shared" si="16"/>
        <v>140541.66666666733</v>
      </c>
      <c r="DD18" s="191">
        <f t="shared" si="16"/>
        <v>139700.00000000067</v>
      </c>
      <c r="DE18" s="190">
        <f t="shared" si="16"/>
        <v>138858.33333333401</v>
      </c>
      <c r="DF18" s="191">
        <f t="shared" si="16"/>
        <v>138016.66666666736</v>
      </c>
      <c r="DG18" s="190">
        <f t="shared" si="16"/>
        <v>137175.0000000007</v>
      </c>
      <c r="DH18" s="191">
        <f t="shared" si="16"/>
        <v>136333.33333333404</v>
      </c>
      <c r="DI18" s="190">
        <f t="shared" si="16"/>
        <v>135491.66666666738</v>
      </c>
      <c r="DJ18" s="191">
        <f t="shared" si="16"/>
        <v>134650.00000000073</v>
      </c>
      <c r="DK18" s="190">
        <f t="shared" si="16"/>
        <v>133808.33333333407</v>
      </c>
      <c r="DL18" s="191">
        <f t="shared" si="16"/>
        <v>132966.66666666741</v>
      </c>
      <c r="DM18" s="190">
        <f t="shared" si="16"/>
        <v>132125.00000000076</v>
      </c>
      <c r="DN18" s="191">
        <f t="shared" si="16"/>
        <v>131283.3333333341</v>
      </c>
      <c r="DO18" s="190">
        <f t="shared" si="16"/>
        <v>130441.66666666743</v>
      </c>
      <c r="DP18" s="191">
        <f t="shared" si="16"/>
        <v>129600.00000000076</v>
      </c>
      <c r="DQ18" s="190">
        <f t="shared" si="16"/>
        <v>128758.33333333409</v>
      </c>
      <c r="DR18" s="191">
        <f t="shared" si="16"/>
        <v>127916.66666666741</v>
      </c>
      <c r="DS18" s="192">
        <f t="shared" si="16"/>
        <v>127075.00000000074</v>
      </c>
    </row>
    <row r="19" spans="1:123" x14ac:dyDescent="0.3">
      <c r="A19" s="2"/>
      <c r="B19" s="2"/>
      <c r="C19" s="185" t="s">
        <v>192</v>
      </c>
      <c r="D19" s="193">
        <f>D12-D17</f>
        <v>209416.66666666666</v>
      </c>
      <c r="E19" s="194">
        <f>E12-E17</f>
        <v>212366.66666666666</v>
      </c>
      <c r="F19" s="194">
        <f t="shared" ref="F19:BJ19" si="17">F12-F17</f>
        <v>212366.66666666666</v>
      </c>
      <c r="G19" s="194">
        <f t="shared" si="17"/>
        <v>212366.66666666666</v>
      </c>
      <c r="H19" s="194">
        <f t="shared" si="17"/>
        <v>212366.66666666666</v>
      </c>
      <c r="I19" s="194">
        <f t="shared" si="17"/>
        <v>213841.66666666666</v>
      </c>
      <c r="J19" s="194">
        <f t="shared" si="17"/>
        <v>213841.66666666666</v>
      </c>
      <c r="K19" s="194">
        <f t="shared" si="17"/>
        <v>213841.66666666666</v>
      </c>
      <c r="L19" s="194">
        <f t="shared" si="17"/>
        <v>213841.66666666666</v>
      </c>
      <c r="M19" s="194">
        <f t="shared" si="17"/>
        <v>213841.66666666666</v>
      </c>
      <c r="N19" s="194">
        <f t="shared" si="17"/>
        <v>213841.66666666666</v>
      </c>
      <c r="O19" s="194">
        <f t="shared" si="17"/>
        <v>213841.66666666666</v>
      </c>
      <c r="P19" s="194">
        <f t="shared" si="17"/>
        <v>223675</v>
      </c>
      <c r="Q19" s="194">
        <f t="shared" si="17"/>
        <v>223675</v>
      </c>
      <c r="R19" s="194">
        <f t="shared" si="17"/>
        <v>223675</v>
      </c>
      <c r="S19" s="194">
        <f t="shared" si="17"/>
        <v>223675</v>
      </c>
      <c r="T19" s="194">
        <f t="shared" si="17"/>
        <v>223675</v>
      </c>
      <c r="U19" s="194">
        <f t="shared" si="17"/>
        <v>223675</v>
      </c>
      <c r="V19" s="194">
        <f t="shared" si="17"/>
        <v>223675</v>
      </c>
      <c r="W19" s="194">
        <f t="shared" si="17"/>
        <v>223675</v>
      </c>
      <c r="X19" s="194">
        <f t="shared" si="17"/>
        <v>223675</v>
      </c>
      <c r="Y19" s="194">
        <f t="shared" si="17"/>
        <v>223675</v>
      </c>
      <c r="Z19" s="194">
        <f t="shared" si="17"/>
        <v>223675</v>
      </c>
      <c r="AA19" s="194">
        <f t="shared" si="17"/>
        <v>223675</v>
      </c>
      <c r="AB19" s="194">
        <f t="shared" si="17"/>
        <v>224658.33333333334</v>
      </c>
      <c r="AC19" s="194">
        <f t="shared" si="17"/>
        <v>224658.33333333334</v>
      </c>
      <c r="AD19" s="194">
        <f t="shared" si="17"/>
        <v>224658.33333333334</v>
      </c>
      <c r="AE19" s="194">
        <f t="shared" si="17"/>
        <v>224658.33333333334</v>
      </c>
      <c r="AF19" s="194">
        <f t="shared" si="17"/>
        <v>224658.33333333334</v>
      </c>
      <c r="AG19" s="194">
        <f t="shared" si="17"/>
        <v>224658.33333333334</v>
      </c>
      <c r="AH19" s="194">
        <f t="shared" si="17"/>
        <v>224658.33333333334</v>
      </c>
      <c r="AI19" s="194">
        <f t="shared" si="17"/>
        <v>224658.33333333334</v>
      </c>
      <c r="AJ19" s="194">
        <f t="shared" si="17"/>
        <v>224658.33333333334</v>
      </c>
      <c r="AK19" s="194">
        <f t="shared" si="17"/>
        <v>224658.33333333334</v>
      </c>
      <c r="AL19" s="194">
        <f t="shared" si="17"/>
        <v>224658.33333333334</v>
      </c>
      <c r="AM19" s="194">
        <f t="shared" si="17"/>
        <v>224658.33333333334</v>
      </c>
      <c r="AN19" s="194">
        <f t="shared" si="17"/>
        <v>224658.33333333334</v>
      </c>
      <c r="AO19" s="194">
        <f t="shared" si="17"/>
        <v>224658.33333333334</v>
      </c>
      <c r="AP19" s="194">
        <f t="shared" si="17"/>
        <v>224658.33333333334</v>
      </c>
      <c r="AQ19" s="194">
        <f t="shared" si="17"/>
        <v>224658.33333333334</v>
      </c>
      <c r="AR19" s="194">
        <f t="shared" si="17"/>
        <v>224658.33333333334</v>
      </c>
      <c r="AS19" s="194">
        <f t="shared" si="17"/>
        <v>224658.33333333334</v>
      </c>
      <c r="AT19" s="194">
        <f t="shared" si="17"/>
        <v>224658.33333333334</v>
      </c>
      <c r="AU19" s="194">
        <f t="shared" si="17"/>
        <v>224658.33333333334</v>
      </c>
      <c r="AV19" s="194">
        <f t="shared" si="17"/>
        <v>224658.33333333334</v>
      </c>
      <c r="AW19" s="194">
        <f t="shared" si="17"/>
        <v>224658.33333333334</v>
      </c>
      <c r="AX19" s="194">
        <f t="shared" si="17"/>
        <v>224658.33333333334</v>
      </c>
      <c r="AY19" s="194">
        <f t="shared" si="17"/>
        <v>224658.33333333334</v>
      </c>
      <c r="AZ19" s="194">
        <f t="shared" si="17"/>
        <v>224658.33333333334</v>
      </c>
      <c r="BA19" s="194">
        <f t="shared" si="17"/>
        <v>224658.33333333334</v>
      </c>
      <c r="BB19" s="194">
        <f t="shared" si="17"/>
        <v>224658.33333333334</v>
      </c>
      <c r="BC19" s="194">
        <f t="shared" si="17"/>
        <v>224658.33333333334</v>
      </c>
      <c r="BD19" s="194">
        <f t="shared" si="17"/>
        <v>224658.33333333334</v>
      </c>
      <c r="BE19" s="194">
        <f t="shared" si="17"/>
        <v>224658.33333333334</v>
      </c>
      <c r="BF19" s="194">
        <f t="shared" si="17"/>
        <v>224658.33333333334</v>
      </c>
      <c r="BG19" s="194">
        <f t="shared" si="17"/>
        <v>224658.33333333334</v>
      </c>
      <c r="BH19" s="194">
        <f t="shared" si="17"/>
        <v>224658.33333333334</v>
      </c>
      <c r="BI19" s="194">
        <f t="shared" si="17"/>
        <v>224658.33333333334</v>
      </c>
      <c r="BJ19" s="194">
        <f t="shared" si="17"/>
        <v>224658.33333333334</v>
      </c>
      <c r="BK19" s="195">
        <f>BK12-BK17</f>
        <v>224658.33333333334</v>
      </c>
      <c r="BL19" s="194">
        <f t="shared" ref="BL19" si="18">BL12-BL17</f>
        <v>224658.33333333334</v>
      </c>
      <c r="BM19" s="195">
        <f>BM12-BM17</f>
        <v>224658.33333333334</v>
      </c>
      <c r="BN19" s="194">
        <f t="shared" ref="BN19:CW19" si="19">BN12-BN17</f>
        <v>224658.33333333334</v>
      </c>
      <c r="BO19" s="195">
        <f t="shared" si="19"/>
        <v>224658.33333333334</v>
      </c>
      <c r="BP19" s="194">
        <f t="shared" si="19"/>
        <v>224658.33333333334</v>
      </c>
      <c r="BQ19" s="195">
        <f t="shared" si="19"/>
        <v>224658.33333333334</v>
      </c>
      <c r="BR19" s="194">
        <f t="shared" si="19"/>
        <v>224658.33333333334</v>
      </c>
      <c r="BS19" s="195">
        <f t="shared" si="19"/>
        <v>224658.33333333334</v>
      </c>
      <c r="BT19" s="194">
        <f t="shared" si="19"/>
        <v>224658.33333333334</v>
      </c>
      <c r="BU19" s="195">
        <f t="shared" si="19"/>
        <v>224658.33333333334</v>
      </c>
      <c r="BV19" s="194">
        <f t="shared" si="19"/>
        <v>224658.33333333334</v>
      </c>
      <c r="BW19" s="195">
        <f t="shared" si="19"/>
        <v>224658.33333333334</v>
      </c>
      <c r="BX19" s="194">
        <f t="shared" si="19"/>
        <v>224658.33333333334</v>
      </c>
      <c r="BY19" s="195">
        <f t="shared" si="19"/>
        <v>224658.33333333334</v>
      </c>
      <c r="BZ19" s="194">
        <f t="shared" si="19"/>
        <v>224658.33333333334</v>
      </c>
      <c r="CA19" s="195">
        <f t="shared" si="19"/>
        <v>224658.33333333334</v>
      </c>
      <c r="CB19" s="194">
        <f t="shared" si="19"/>
        <v>224658.33333333334</v>
      </c>
      <c r="CC19" s="195">
        <f t="shared" si="19"/>
        <v>224658.33333333334</v>
      </c>
      <c r="CD19" s="194">
        <f t="shared" si="19"/>
        <v>224658.33333333334</v>
      </c>
      <c r="CE19" s="195">
        <f t="shared" si="19"/>
        <v>224658.33333333334</v>
      </c>
      <c r="CF19" s="194">
        <f t="shared" si="19"/>
        <v>224658.33333333334</v>
      </c>
      <c r="CG19" s="195">
        <f t="shared" si="19"/>
        <v>224658.33333333334</v>
      </c>
      <c r="CH19" s="194">
        <f t="shared" si="19"/>
        <v>224658.33333333334</v>
      </c>
      <c r="CI19" s="195">
        <f t="shared" si="19"/>
        <v>224658.33333333334</v>
      </c>
      <c r="CJ19" s="194">
        <f t="shared" si="19"/>
        <v>224658.33333333334</v>
      </c>
      <c r="CK19" s="195">
        <f t="shared" si="19"/>
        <v>224658.33333333334</v>
      </c>
      <c r="CL19" s="194">
        <f t="shared" si="19"/>
        <v>224658.33333333334</v>
      </c>
      <c r="CM19" s="195">
        <f t="shared" si="19"/>
        <v>224658.33333333334</v>
      </c>
      <c r="CN19" s="194">
        <f t="shared" si="19"/>
        <v>224658.33333333334</v>
      </c>
      <c r="CO19" s="195">
        <f t="shared" si="19"/>
        <v>224658.33333333334</v>
      </c>
      <c r="CP19" s="194">
        <f t="shared" si="19"/>
        <v>224658.33333333334</v>
      </c>
      <c r="CQ19" s="195">
        <f t="shared" si="19"/>
        <v>224658.33333333334</v>
      </c>
      <c r="CR19" s="194">
        <f t="shared" si="19"/>
        <v>224658.33333333334</v>
      </c>
      <c r="CS19" s="195">
        <f t="shared" si="19"/>
        <v>224658.33333333334</v>
      </c>
      <c r="CT19" s="194">
        <f t="shared" si="19"/>
        <v>224658.33333333334</v>
      </c>
      <c r="CU19" s="195">
        <f t="shared" si="19"/>
        <v>224658.33333333334</v>
      </c>
      <c r="CV19" s="194">
        <f t="shared" si="19"/>
        <v>224658.33333333334</v>
      </c>
      <c r="CW19" s="194">
        <f t="shared" si="19"/>
        <v>224658.33333333334</v>
      </c>
      <c r="CX19" s="195">
        <f>CX12-CX17</f>
        <v>224658.33333333334</v>
      </c>
      <c r="CY19" s="194">
        <f t="shared" ref="CY19:DS19" si="20">CY12-CY17</f>
        <v>224658.33333333334</v>
      </c>
      <c r="CZ19" s="195">
        <f t="shared" si="20"/>
        <v>224658.33333333334</v>
      </c>
      <c r="DA19" s="194">
        <f t="shared" si="20"/>
        <v>224658.33333333334</v>
      </c>
      <c r="DB19" s="195">
        <f t="shared" si="20"/>
        <v>224658.33333333334</v>
      </c>
      <c r="DC19" s="194">
        <f t="shared" si="20"/>
        <v>224658.33333333334</v>
      </c>
      <c r="DD19" s="195">
        <f t="shared" si="20"/>
        <v>224658.33333333334</v>
      </c>
      <c r="DE19" s="194">
        <f t="shared" si="20"/>
        <v>224658.33333333334</v>
      </c>
      <c r="DF19" s="195">
        <f t="shared" si="20"/>
        <v>224658.33333333334</v>
      </c>
      <c r="DG19" s="194">
        <f t="shared" si="20"/>
        <v>224658.33333333334</v>
      </c>
      <c r="DH19" s="195">
        <f t="shared" si="20"/>
        <v>224658.33333333334</v>
      </c>
      <c r="DI19" s="194">
        <f t="shared" si="20"/>
        <v>224658.33333333334</v>
      </c>
      <c r="DJ19" s="195">
        <f t="shared" si="20"/>
        <v>224658.33333333334</v>
      </c>
      <c r="DK19" s="194">
        <f t="shared" si="20"/>
        <v>224658.33333333334</v>
      </c>
      <c r="DL19" s="195">
        <f t="shared" si="20"/>
        <v>224658.33333333334</v>
      </c>
      <c r="DM19" s="194">
        <f t="shared" si="20"/>
        <v>224658.33333333334</v>
      </c>
      <c r="DN19" s="195">
        <f t="shared" si="20"/>
        <v>224658.33333333334</v>
      </c>
      <c r="DO19" s="194">
        <f t="shared" si="20"/>
        <v>224658.33333333334</v>
      </c>
      <c r="DP19" s="195">
        <f t="shared" si="20"/>
        <v>224658.33333333334</v>
      </c>
      <c r="DQ19" s="194">
        <f t="shared" si="20"/>
        <v>224658.33333333334</v>
      </c>
      <c r="DR19" s="195">
        <f t="shared" si="20"/>
        <v>224658.33333333334</v>
      </c>
      <c r="DS19" s="196">
        <f t="shared" si="20"/>
        <v>224658.33333333334</v>
      </c>
    </row>
    <row r="20" spans="1:123" x14ac:dyDescent="0.3">
      <c r="A20" s="2"/>
      <c r="B20" s="2"/>
      <c r="C20" s="2"/>
      <c r="AR20" s="197"/>
      <c r="AZ20" s="182"/>
      <c r="BA20" s="182"/>
      <c r="BB20" s="182"/>
      <c r="BC20" s="182"/>
      <c r="BD20" s="182"/>
      <c r="BE20" s="182"/>
      <c r="BF20" s="182"/>
      <c r="BG20" s="182"/>
      <c r="BH20" s="182"/>
      <c r="BI20" s="182"/>
      <c r="BJ20" s="182"/>
      <c r="BK20" s="182"/>
    </row>
    <row r="21" spans="1:123" x14ac:dyDescent="0.3">
      <c r="A21" s="2"/>
      <c r="B21" s="198" t="s">
        <v>193</v>
      </c>
      <c r="C21" s="199">
        <f>$DS$12</f>
        <v>225500</v>
      </c>
      <c r="AR21" s="197"/>
      <c r="AZ21" s="182"/>
      <c r="BA21" s="182"/>
      <c r="BB21" s="182"/>
      <c r="BC21" s="182"/>
      <c r="BD21" s="182"/>
      <c r="BE21" s="182"/>
      <c r="BF21" s="182"/>
      <c r="BG21" s="182"/>
      <c r="BH21" s="182"/>
      <c r="BI21" s="182"/>
      <c r="BJ21" s="182"/>
      <c r="BK21" s="182"/>
    </row>
    <row r="22" spans="1:123" x14ac:dyDescent="0.3">
      <c r="A22" s="200" t="s">
        <v>194</v>
      </c>
      <c r="B22" s="200">
        <v>360</v>
      </c>
      <c r="C22" s="200" t="s">
        <v>195</v>
      </c>
      <c r="AR22" s="197"/>
      <c r="AZ22" s="182"/>
      <c r="BA22" s="182"/>
      <c r="BB22" s="182"/>
      <c r="BC22" s="182"/>
      <c r="BD22" s="182"/>
      <c r="BE22" s="182"/>
      <c r="BF22" s="182"/>
      <c r="BG22" s="182"/>
      <c r="BH22" s="182"/>
      <c r="BI22" s="182"/>
      <c r="BJ22" s="182"/>
      <c r="BK22" s="182"/>
    </row>
    <row r="23" spans="1:123" x14ac:dyDescent="0.3">
      <c r="A23" s="200" t="s">
        <v>196</v>
      </c>
      <c r="B23" s="200">
        <v>60</v>
      </c>
      <c r="C23" s="200" t="s">
        <v>195</v>
      </c>
      <c r="AR23" s="197"/>
      <c r="AZ23" s="182"/>
      <c r="BA23" s="182"/>
      <c r="BB23" s="182"/>
      <c r="BC23" s="182"/>
      <c r="BD23" s="182"/>
      <c r="BE23" s="182"/>
      <c r="BF23" s="182"/>
      <c r="BG23" s="182"/>
      <c r="BH23" s="182"/>
      <c r="BI23" s="182"/>
      <c r="BJ23" s="182"/>
      <c r="BK23" s="182"/>
    </row>
    <row r="24" spans="1:123" x14ac:dyDescent="0.3">
      <c r="A24" s="2"/>
      <c r="B24" s="2"/>
      <c r="C24" s="2"/>
      <c r="AR24" s="197"/>
    </row>
    <row r="25" spans="1:123" x14ac:dyDescent="0.3">
      <c r="A25" s="2"/>
      <c r="B25" s="2"/>
      <c r="C25" s="2"/>
      <c r="D25" s="201">
        <v>1</v>
      </c>
      <c r="E25" s="202">
        <v>2</v>
      </c>
      <c r="F25" s="202">
        <v>3</v>
      </c>
      <c r="G25" s="202">
        <v>4</v>
      </c>
      <c r="H25" s="202">
        <v>5</v>
      </c>
      <c r="I25" s="202">
        <v>6</v>
      </c>
      <c r="J25" s="202">
        <v>7</v>
      </c>
      <c r="K25" s="202">
        <v>8</v>
      </c>
      <c r="L25" s="202">
        <v>9</v>
      </c>
      <c r="M25" s="202">
        <v>10</v>
      </c>
      <c r="N25" s="202">
        <v>11</v>
      </c>
      <c r="O25" s="202">
        <v>12</v>
      </c>
      <c r="P25" s="202">
        <v>13</v>
      </c>
      <c r="Q25" s="202">
        <v>14</v>
      </c>
      <c r="R25" s="202">
        <v>15</v>
      </c>
      <c r="S25" s="202">
        <v>16</v>
      </c>
      <c r="T25" s="202">
        <v>17</v>
      </c>
      <c r="U25" s="202">
        <v>18</v>
      </c>
      <c r="V25" s="202">
        <v>19</v>
      </c>
      <c r="W25" s="202">
        <v>20</v>
      </c>
      <c r="X25" s="202">
        <v>21</v>
      </c>
      <c r="Y25" s="202">
        <v>22</v>
      </c>
      <c r="Z25" s="202">
        <v>23</v>
      </c>
      <c r="AA25" s="202">
        <v>24</v>
      </c>
      <c r="AB25" s="202">
        <v>25</v>
      </c>
      <c r="AC25" s="202">
        <v>26</v>
      </c>
      <c r="AD25" s="202">
        <v>27</v>
      </c>
      <c r="AE25" s="202">
        <v>28</v>
      </c>
      <c r="AF25" s="202">
        <v>29</v>
      </c>
      <c r="AG25" s="202">
        <v>30</v>
      </c>
      <c r="AH25" s="202">
        <v>31</v>
      </c>
      <c r="AI25" s="202">
        <v>32</v>
      </c>
      <c r="AJ25" s="202">
        <v>33</v>
      </c>
      <c r="AK25" s="202">
        <v>34</v>
      </c>
      <c r="AL25" s="202">
        <v>35</v>
      </c>
      <c r="AM25" s="202">
        <v>36</v>
      </c>
      <c r="AN25" s="202">
        <v>37</v>
      </c>
      <c r="AO25" s="202">
        <v>38</v>
      </c>
      <c r="AP25" s="202">
        <v>39</v>
      </c>
      <c r="AQ25" s="202">
        <v>40</v>
      </c>
      <c r="AR25" s="202">
        <v>41</v>
      </c>
      <c r="AS25" s="202">
        <v>42</v>
      </c>
      <c r="AT25" s="202">
        <v>43</v>
      </c>
      <c r="AU25" s="202">
        <v>44</v>
      </c>
      <c r="AV25" s="202">
        <v>45</v>
      </c>
      <c r="AW25" s="202">
        <v>46</v>
      </c>
      <c r="AX25" s="202">
        <v>47</v>
      </c>
      <c r="AY25" s="202">
        <v>48</v>
      </c>
      <c r="AZ25" s="202">
        <v>49</v>
      </c>
      <c r="BA25" s="202">
        <v>50</v>
      </c>
      <c r="BB25" s="202">
        <v>51</v>
      </c>
      <c r="BC25" s="202">
        <v>52</v>
      </c>
      <c r="BD25" s="202">
        <v>53</v>
      </c>
      <c r="BE25" s="202">
        <v>54</v>
      </c>
      <c r="BF25" s="202">
        <v>55</v>
      </c>
      <c r="BG25" s="202">
        <v>56</v>
      </c>
      <c r="BH25" s="202">
        <v>57</v>
      </c>
      <c r="BI25" s="202">
        <v>58</v>
      </c>
      <c r="BJ25" s="202">
        <v>59</v>
      </c>
      <c r="BK25" s="203">
        <v>60</v>
      </c>
    </row>
    <row r="26" spans="1:123" x14ac:dyDescent="0.3">
      <c r="A26" s="81" t="s">
        <v>197</v>
      </c>
      <c r="B26" s="81" t="s">
        <v>198</v>
      </c>
      <c r="C26" s="175" t="s">
        <v>199</v>
      </c>
      <c r="D26" s="204"/>
      <c r="E26" s="205"/>
      <c r="F26" s="205"/>
      <c r="G26" s="205"/>
      <c r="H26" s="205"/>
      <c r="I26" s="205"/>
      <c r="J26" s="205"/>
      <c r="K26" s="205"/>
      <c r="L26" s="205"/>
      <c r="M26" s="205"/>
      <c r="N26" s="205"/>
      <c r="O26" s="205"/>
      <c r="P26" s="205"/>
      <c r="Q26" s="205"/>
      <c r="R26" s="205"/>
      <c r="S26" s="205"/>
      <c r="T26" s="205"/>
      <c r="U26" s="205"/>
      <c r="V26" s="205"/>
      <c r="W26" s="205"/>
      <c r="X26" s="205"/>
      <c r="Y26" s="205"/>
      <c r="Z26" s="205"/>
      <c r="AA26" s="205"/>
      <c r="AB26" s="205"/>
      <c r="AC26" s="205"/>
      <c r="AD26" s="205"/>
      <c r="AE26" s="205"/>
      <c r="AF26" s="205"/>
      <c r="AG26" s="205"/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6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  <c r="BI26" s="205"/>
      <c r="BJ26" s="205"/>
      <c r="BK26" s="207"/>
    </row>
    <row r="27" spans="1:123" x14ac:dyDescent="0.3">
      <c r="A27" s="200">
        <v>1</v>
      </c>
      <c r="B27" s="208">
        <v>1</v>
      </c>
      <c r="C27" s="209" t="s">
        <v>179</v>
      </c>
      <c r="D27" s="210">
        <f>IF(COUNT($D$25,D$25)&lt;=$B$22,$D$5/$B$22,0)</f>
        <v>583.33333333333337</v>
      </c>
      <c r="E27" s="182">
        <f t="shared" ref="E27:BK27" si="21">IF(COUNT($D$25,E$25)&lt;=$B$22,$D$5/$B$22,0)</f>
        <v>583.33333333333337</v>
      </c>
      <c r="F27" s="182">
        <f t="shared" si="21"/>
        <v>583.33333333333337</v>
      </c>
      <c r="G27" s="182">
        <f t="shared" si="21"/>
        <v>583.33333333333337</v>
      </c>
      <c r="H27" s="182">
        <f t="shared" si="21"/>
        <v>583.33333333333337</v>
      </c>
      <c r="I27" s="182">
        <f t="shared" si="21"/>
        <v>583.33333333333337</v>
      </c>
      <c r="J27" s="182">
        <f t="shared" si="21"/>
        <v>583.33333333333337</v>
      </c>
      <c r="K27" s="182">
        <f t="shared" si="21"/>
        <v>583.33333333333337</v>
      </c>
      <c r="L27" s="182">
        <f t="shared" si="21"/>
        <v>583.33333333333337</v>
      </c>
      <c r="M27" s="182">
        <f t="shared" si="21"/>
        <v>583.33333333333337</v>
      </c>
      <c r="N27" s="182">
        <f t="shared" si="21"/>
        <v>583.33333333333337</v>
      </c>
      <c r="O27" s="182">
        <f t="shared" si="21"/>
        <v>583.33333333333337</v>
      </c>
      <c r="P27" s="182">
        <f t="shared" si="21"/>
        <v>583.33333333333337</v>
      </c>
      <c r="Q27" s="182">
        <f t="shared" si="21"/>
        <v>583.33333333333337</v>
      </c>
      <c r="R27" s="182">
        <f t="shared" si="21"/>
        <v>583.33333333333337</v>
      </c>
      <c r="S27" s="182">
        <f t="shared" si="21"/>
        <v>583.33333333333337</v>
      </c>
      <c r="T27" s="182">
        <f t="shared" si="21"/>
        <v>583.33333333333337</v>
      </c>
      <c r="U27" s="182">
        <f t="shared" si="21"/>
        <v>583.33333333333337</v>
      </c>
      <c r="V27" s="182">
        <f t="shared" si="21"/>
        <v>583.33333333333337</v>
      </c>
      <c r="W27" s="182">
        <f t="shared" si="21"/>
        <v>583.33333333333337</v>
      </c>
      <c r="X27" s="182">
        <f t="shared" si="21"/>
        <v>583.33333333333337</v>
      </c>
      <c r="Y27" s="182">
        <f t="shared" si="21"/>
        <v>583.33333333333337</v>
      </c>
      <c r="Z27" s="182">
        <f t="shared" si="21"/>
        <v>583.33333333333337</v>
      </c>
      <c r="AA27" s="182">
        <f t="shared" si="21"/>
        <v>583.33333333333337</v>
      </c>
      <c r="AB27" s="182">
        <f t="shared" si="21"/>
        <v>583.33333333333337</v>
      </c>
      <c r="AC27" s="182">
        <f t="shared" si="21"/>
        <v>583.33333333333337</v>
      </c>
      <c r="AD27" s="182">
        <f t="shared" si="21"/>
        <v>583.33333333333337</v>
      </c>
      <c r="AE27" s="182">
        <f t="shared" si="21"/>
        <v>583.33333333333337</v>
      </c>
      <c r="AF27" s="182">
        <f t="shared" si="21"/>
        <v>583.33333333333337</v>
      </c>
      <c r="AG27" s="182">
        <f t="shared" si="21"/>
        <v>583.33333333333337</v>
      </c>
      <c r="AH27" s="182">
        <f t="shared" si="21"/>
        <v>583.33333333333337</v>
      </c>
      <c r="AI27" s="182">
        <f t="shared" si="21"/>
        <v>583.33333333333337</v>
      </c>
      <c r="AJ27" s="182">
        <f t="shared" si="21"/>
        <v>583.33333333333337</v>
      </c>
      <c r="AK27" s="182">
        <f t="shared" si="21"/>
        <v>583.33333333333337</v>
      </c>
      <c r="AL27" s="182">
        <f t="shared" si="21"/>
        <v>583.33333333333337</v>
      </c>
      <c r="AM27" s="182">
        <f t="shared" si="21"/>
        <v>583.33333333333337</v>
      </c>
      <c r="AN27" s="182">
        <f t="shared" si="21"/>
        <v>583.33333333333337</v>
      </c>
      <c r="AO27" s="182">
        <f t="shared" si="21"/>
        <v>583.33333333333337</v>
      </c>
      <c r="AP27" s="182">
        <f t="shared" si="21"/>
        <v>583.33333333333337</v>
      </c>
      <c r="AQ27" s="182">
        <f t="shared" si="21"/>
        <v>583.33333333333337</v>
      </c>
      <c r="AR27" s="182">
        <f t="shared" si="21"/>
        <v>583.33333333333337</v>
      </c>
      <c r="AS27" s="182">
        <f t="shared" si="21"/>
        <v>583.33333333333337</v>
      </c>
      <c r="AT27" s="182">
        <f t="shared" si="21"/>
        <v>583.33333333333337</v>
      </c>
      <c r="AU27" s="182">
        <f t="shared" si="21"/>
        <v>583.33333333333337</v>
      </c>
      <c r="AV27" s="182">
        <f t="shared" si="21"/>
        <v>583.33333333333337</v>
      </c>
      <c r="AW27" s="182">
        <f t="shared" si="21"/>
        <v>583.33333333333337</v>
      </c>
      <c r="AX27" s="182">
        <f t="shared" si="21"/>
        <v>583.33333333333337</v>
      </c>
      <c r="AY27" s="182">
        <f t="shared" si="21"/>
        <v>583.33333333333337</v>
      </c>
      <c r="AZ27" s="182">
        <f t="shared" si="21"/>
        <v>583.33333333333337</v>
      </c>
      <c r="BA27" s="182">
        <f t="shared" si="21"/>
        <v>583.33333333333337</v>
      </c>
      <c r="BB27" s="182">
        <f t="shared" si="21"/>
        <v>583.33333333333337</v>
      </c>
      <c r="BC27" s="182">
        <f t="shared" si="21"/>
        <v>583.33333333333337</v>
      </c>
      <c r="BD27" s="182">
        <f t="shared" si="21"/>
        <v>583.33333333333337</v>
      </c>
      <c r="BE27" s="182">
        <f t="shared" si="21"/>
        <v>583.33333333333337</v>
      </c>
      <c r="BF27" s="182">
        <f t="shared" si="21"/>
        <v>583.33333333333337</v>
      </c>
      <c r="BG27" s="182">
        <f t="shared" si="21"/>
        <v>583.33333333333337</v>
      </c>
      <c r="BH27" s="182">
        <f t="shared" si="21"/>
        <v>583.33333333333337</v>
      </c>
      <c r="BI27" s="182">
        <f t="shared" si="21"/>
        <v>583.33333333333337</v>
      </c>
      <c r="BJ27" s="182">
        <f t="shared" si="21"/>
        <v>583.33333333333337</v>
      </c>
      <c r="BK27" s="211">
        <f t="shared" si="21"/>
        <v>583.33333333333337</v>
      </c>
    </row>
    <row r="28" spans="1:123" x14ac:dyDescent="0.3">
      <c r="A28" s="200">
        <v>5</v>
      </c>
      <c r="B28" s="208">
        <v>6</v>
      </c>
      <c r="C28" s="209" t="s">
        <v>200</v>
      </c>
      <c r="D28" s="210">
        <f>IF(COUNT($D$25,D$25)&lt;=$B$23,D6/$B$23)</f>
        <v>0</v>
      </c>
      <c r="E28" s="182">
        <f>IF(COUNT($D$25,E$25)&lt;=$B$23,E6/$B$23)</f>
        <v>0</v>
      </c>
      <c r="F28" s="182">
        <f>IF(COUNT($D$25,F$25)&lt;=$B$23,F6/$B$23)</f>
        <v>0</v>
      </c>
      <c r="G28" s="182">
        <f>IF(COUNT($D$25,G$25)&lt;=$B$23,G6/$B$23)</f>
        <v>0</v>
      </c>
      <c r="H28" s="182">
        <f>IF(COUNT($D$25,H$25)&lt;=$B$23,H6/$B$23)</f>
        <v>0</v>
      </c>
      <c r="I28" s="182">
        <f>IF(COUNT($D$25,I$25)&lt;=$B$23,$I$6/$B$23)</f>
        <v>25</v>
      </c>
      <c r="J28" s="182">
        <f t="shared" ref="J28:BK28" si="22">IF(COUNT($D$25,J$25)&lt;=$B$23,$I$6/$B$23)</f>
        <v>25</v>
      </c>
      <c r="K28" s="182">
        <f t="shared" si="22"/>
        <v>25</v>
      </c>
      <c r="L28" s="182">
        <f t="shared" si="22"/>
        <v>25</v>
      </c>
      <c r="M28" s="182">
        <f t="shared" si="22"/>
        <v>25</v>
      </c>
      <c r="N28" s="182">
        <f t="shared" si="22"/>
        <v>25</v>
      </c>
      <c r="O28" s="182">
        <f t="shared" si="22"/>
        <v>25</v>
      </c>
      <c r="P28" s="182">
        <f t="shared" si="22"/>
        <v>25</v>
      </c>
      <c r="Q28" s="182">
        <f t="shared" si="22"/>
        <v>25</v>
      </c>
      <c r="R28" s="182">
        <f t="shared" si="22"/>
        <v>25</v>
      </c>
      <c r="S28" s="182">
        <f t="shared" si="22"/>
        <v>25</v>
      </c>
      <c r="T28" s="182">
        <f t="shared" si="22"/>
        <v>25</v>
      </c>
      <c r="U28" s="182">
        <f t="shared" si="22"/>
        <v>25</v>
      </c>
      <c r="V28" s="182">
        <f t="shared" si="22"/>
        <v>25</v>
      </c>
      <c r="W28" s="182">
        <f t="shared" si="22"/>
        <v>25</v>
      </c>
      <c r="X28" s="182">
        <f t="shared" si="22"/>
        <v>25</v>
      </c>
      <c r="Y28" s="182">
        <f t="shared" si="22"/>
        <v>25</v>
      </c>
      <c r="Z28" s="182">
        <f t="shared" si="22"/>
        <v>25</v>
      </c>
      <c r="AA28" s="182">
        <f t="shared" si="22"/>
        <v>25</v>
      </c>
      <c r="AB28" s="182">
        <f t="shared" si="22"/>
        <v>25</v>
      </c>
      <c r="AC28" s="182">
        <f t="shared" si="22"/>
        <v>25</v>
      </c>
      <c r="AD28" s="182">
        <f t="shared" si="22"/>
        <v>25</v>
      </c>
      <c r="AE28" s="182">
        <f t="shared" si="22"/>
        <v>25</v>
      </c>
      <c r="AF28" s="182">
        <f t="shared" si="22"/>
        <v>25</v>
      </c>
      <c r="AG28" s="182">
        <f t="shared" si="22"/>
        <v>25</v>
      </c>
      <c r="AH28" s="182">
        <f t="shared" si="22"/>
        <v>25</v>
      </c>
      <c r="AI28" s="182">
        <f t="shared" si="22"/>
        <v>25</v>
      </c>
      <c r="AJ28" s="182">
        <f t="shared" si="22"/>
        <v>25</v>
      </c>
      <c r="AK28" s="182">
        <f t="shared" si="22"/>
        <v>25</v>
      </c>
      <c r="AL28" s="182">
        <f t="shared" si="22"/>
        <v>25</v>
      </c>
      <c r="AM28" s="182">
        <f t="shared" si="22"/>
        <v>25</v>
      </c>
      <c r="AN28" s="182">
        <f t="shared" si="22"/>
        <v>25</v>
      </c>
      <c r="AO28" s="182">
        <f t="shared" si="22"/>
        <v>25</v>
      </c>
      <c r="AP28" s="182">
        <f t="shared" si="22"/>
        <v>25</v>
      </c>
      <c r="AQ28" s="182">
        <f t="shared" si="22"/>
        <v>25</v>
      </c>
      <c r="AR28" s="182">
        <f t="shared" si="22"/>
        <v>25</v>
      </c>
      <c r="AS28" s="182">
        <f t="shared" si="22"/>
        <v>25</v>
      </c>
      <c r="AT28" s="182">
        <f t="shared" si="22"/>
        <v>25</v>
      </c>
      <c r="AU28" s="182">
        <f t="shared" si="22"/>
        <v>25</v>
      </c>
      <c r="AV28" s="182">
        <f t="shared" si="22"/>
        <v>25</v>
      </c>
      <c r="AW28" s="182">
        <f t="shared" si="22"/>
        <v>25</v>
      </c>
      <c r="AX28" s="182">
        <f t="shared" si="22"/>
        <v>25</v>
      </c>
      <c r="AY28" s="182">
        <f t="shared" si="22"/>
        <v>25</v>
      </c>
      <c r="AZ28" s="182">
        <f t="shared" si="22"/>
        <v>25</v>
      </c>
      <c r="BA28" s="182">
        <f t="shared" si="22"/>
        <v>25</v>
      </c>
      <c r="BB28" s="182">
        <f t="shared" si="22"/>
        <v>25</v>
      </c>
      <c r="BC28" s="182">
        <f t="shared" si="22"/>
        <v>25</v>
      </c>
      <c r="BD28" s="182">
        <f t="shared" si="22"/>
        <v>25</v>
      </c>
      <c r="BE28" s="182">
        <f t="shared" si="22"/>
        <v>25</v>
      </c>
      <c r="BF28" s="182">
        <f t="shared" si="22"/>
        <v>25</v>
      </c>
      <c r="BG28" s="182">
        <f t="shared" si="22"/>
        <v>25</v>
      </c>
      <c r="BH28" s="182">
        <f t="shared" si="22"/>
        <v>25</v>
      </c>
      <c r="BI28" s="182">
        <f t="shared" si="22"/>
        <v>25</v>
      </c>
      <c r="BJ28" s="182">
        <f t="shared" si="22"/>
        <v>25</v>
      </c>
      <c r="BK28" s="211">
        <f t="shared" si="22"/>
        <v>25</v>
      </c>
    </row>
    <row r="29" spans="1:123" x14ac:dyDescent="0.3">
      <c r="A29" s="212">
        <v>1</v>
      </c>
      <c r="B29" s="213">
        <v>2</v>
      </c>
      <c r="C29" s="431" t="s">
        <v>181</v>
      </c>
      <c r="D29" s="210">
        <f>IF(COUNT($D$25,D$25)&lt;=$B$23,D$7/$B$23)</f>
        <v>0</v>
      </c>
      <c r="E29" s="182">
        <f t="shared" ref="E29:BJ29" si="23">IF(COUNT($D$25,E$25)&lt;=$B$23,$E$7/$B$23)</f>
        <v>16.666666666666668</v>
      </c>
      <c r="F29" s="182">
        <f t="shared" si="23"/>
        <v>16.666666666666668</v>
      </c>
      <c r="G29" s="182">
        <f t="shared" si="23"/>
        <v>16.666666666666668</v>
      </c>
      <c r="H29" s="182">
        <f t="shared" si="23"/>
        <v>16.666666666666668</v>
      </c>
      <c r="I29" s="182">
        <f t="shared" si="23"/>
        <v>16.666666666666668</v>
      </c>
      <c r="J29" s="182">
        <f t="shared" si="23"/>
        <v>16.666666666666668</v>
      </c>
      <c r="K29" s="182">
        <f t="shared" si="23"/>
        <v>16.666666666666668</v>
      </c>
      <c r="L29" s="182">
        <f t="shared" si="23"/>
        <v>16.666666666666668</v>
      </c>
      <c r="M29" s="182">
        <f t="shared" si="23"/>
        <v>16.666666666666668</v>
      </c>
      <c r="N29" s="182">
        <f t="shared" si="23"/>
        <v>16.666666666666668</v>
      </c>
      <c r="O29" s="182">
        <f t="shared" si="23"/>
        <v>16.666666666666668</v>
      </c>
      <c r="P29" s="182">
        <f t="shared" si="23"/>
        <v>16.666666666666668</v>
      </c>
      <c r="Q29" s="182">
        <f t="shared" si="23"/>
        <v>16.666666666666668</v>
      </c>
      <c r="R29" s="182">
        <f t="shared" si="23"/>
        <v>16.666666666666668</v>
      </c>
      <c r="S29" s="182">
        <f t="shared" si="23"/>
        <v>16.666666666666668</v>
      </c>
      <c r="T29" s="182">
        <f t="shared" si="23"/>
        <v>16.666666666666668</v>
      </c>
      <c r="U29" s="182">
        <f t="shared" si="23"/>
        <v>16.666666666666668</v>
      </c>
      <c r="V29" s="182">
        <f t="shared" si="23"/>
        <v>16.666666666666668</v>
      </c>
      <c r="W29" s="182">
        <f t="shared" si="23"/>
        <v>16.666666666666668</v>
      </c>
      <c r="X29" s="182">
        <f t="shared" si="23"/>
        <v>16.666666666666668</v>
      </c>
      <c r="Y29" s="182">
        <f t="shared" si="23"/>
        <v>16.666666666666668</v>
      </c>
      <c r="Z29" s="182">
        <f t="shared" si="23"/>
        <v>16.666666666666668</v>
      </c>
      <c r="AA29" s="182">
        <f t="shared" si="23"/>
        <v>16.666666666666668</v>
      </c>
      <c r="AB29" s="182">
        <f t="shared" si="23"/>
        <v>16.666666666666668</v>
      </c>
      <c r="AC29" s="182">
        <f t="shared" si="23"/>
        <v>16.666666666666668</v>
      </c>
      <c r="AD29" s="182">
        <f t="shared" si="23"/>
        <v>16.666666666666668</v>
      </c>
      <c r="AE29" s="182">
        <f t="shared" si="23"/>
        <v>16.666666666666668</v>
      </c>
      <c r="AF29" s="182">
        <f t="shared" si="23"/>
        <v>16.666666666666668</v>
      </c>
      <c r="AG29" s="182">
        <f t="shared" si="23"/>
        <v>16.666666666666668</v>
      </c>
      <c r="AH29" s="182">
        <f t="shared" si="23"/>
        <v>16.666666666666668</v>
      </c>
      <c r="AI29" s="182">
        <f t="shared" si="23"/>
        <v>16.666666666666668</v>
      </c>
      <c r="AJ29" s="182">
        <f t="shared" si="23"/>
        <v>16.666666666666668</v>
      </c>
      <c r="AK29" s="182">
        <f t="shared" si="23"/>
        <v>16.666666666666668</v>
      </c>
      <c r="AL29" s="182">
        <f t="shared" si="23"/>
        <v>16.666666666666668</v>
      </c>
      <c r="AM29" s="182">
        <f t="shared" si="23"/>
        <v>16.666666666666668</v>
      </c>
      <c r="AN29" s="182">
        <f t="shared" si="23"/>
        <v>16.666666666666668</v>
      </c>
      <c r="AO29" s="182">
        <f t="shared" si="23"/>
        <v>16.666666666666668</v>
      </c>
      <c r="AP29" s="182">
        <f t="shared" si="23"/>
        <v>16.666666666666668</v>
      </c>
      <c r="AQ29" s="182">
        <f t="shared" si="23"/>
        <v>16.666666666666668</v>
      </c>
      <c r="AR29" s="182">
        <f t="shared" si="23"/>
        <v>16.666666666666668</v>
      </c>
      <c r="AS29" s="182">
        <f t="shared" si="23"/>
        <v>16.666666666666668</v>
      </c>
      <c r="AT29" s="182">
        <f t="shared" si="23"/>
        <v>16.666666666666668</v>
      </c>
      <c r="AU29" s="182">
        <f t="shared" si="23"/>
        <v>16.666666666666668</v>
      </c>
      <c r="AV29" s="182">
        <f t="shared" si="23"/>
        <v>16.666666666666668</v>
      </c>
      <c r="AW29" s="182">
        <f t="shared" si="23"/>
        <v>16.666666666666668</v>
      </c>
      <c r="AX29" s="182">
        <f t="shared" si="23"/>
        <v>16.666666666666668</v>
      </c>
      <c r="AY29" s="182">
        <f t="shared" si="23"/>
        <v>16.666666666666668</v>
      </c>
      <c r="AZ29" s="182">
        <f t="shared" si="23"/>
        <v>16.666666666666668</v>
      </c>
      <c r="BA29" s="182">
        <f t="shared" si="23"/>
        <v>16.666666666666668</v>
      </c>
      <c r="BB29" s="182">
        <f t="shared" si="23"/>
        <v>16.666666666666668</v>
      </c>
      <c r="BC29" s="182">
        <f t="shared" si="23"/>
        <v>16.666666666666668</v>
      </c>
      <c r="BD29" s="182">
        <f t="shared" si="23"/>
        <v>16.666666666666668</v>
      </c>
      <c r="BE29" s="182">
        <f t="shared" si="23"/>
        <v>16.666666666666668</v>
      </c>
      <c r="BF29" s="182">
        <f t="shared" si="23"/>
        <v>16.666666666666668</v>
      </c>
      <c r="BG29" s="182">
        <f t="shared" si="23"/>
        <v>16.666666666666668</v>
      </c>
      <c r="BH29" s="182">
        <f t="shared" si="23"/>
        <v>16.666666666666668</v>
      </c>
      <c r="BI29" s="182">
        <f t="shared" si="23"/>
        <v>16.666666666666668</v>
      </c>
      <c r="BJ29" s="182">
        <f t="shared" si="23"/>
        <v>16.666666666666668</v>
      </c>
      <c r="BK29" s="211">
        <f>IF(COUNT($D$25,BK$25)&lt;=$B$23,$E$7/$B$23)</f>
        <v>16.666666666666668</v>
      </c>
    </row>
    <row r="30" spans="1:123" x14ac:dyDescent="0.3">
      <c r="A30" s="214">
        <v>1</v>
      </c>
      <c r="B30" s="215">
        <v>13</v>
      </c>
      <c r="C30" s="431"/>
      <c r="D30" s="210">
        <f>IF(COUNT($D$25,D$25)&lt;=$B$23,D8/$B$23)</f>
        <v>0</v>
      </c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>
        <f t="shared" ref="P30:BK30" si="24">IF(COUNT($D$25,P$25)&lt;=$B$23,$P$7/$B$23)</f>
        <v>16.666666666666668</v>
      </c>
      <c r="Q30" s="182">
        <f t="shared" si="24"/>
        <v>16.666666666666668</v>
      </c>
      <c r="R30" s="182">
        <f t="shared" si="24"/>
        <v>16.666666666666668</v>
      </c>
      <c r="S30" s="182">
        <f t="shared" si="24"/>
        <v>16.666666666666668</v>
      </c>
      <c r="T30" s="182">
        <f t="shared" si="24"/>
        <v>16.666666666666668</v>
      </c>
      <c r="U30" s="182">
        <f t="shared" si="24"/>
        <v>16.666666666666668</v>
      </c>
      <c r="V30" s="182">
        <f t="shared" si="24"/>
        <v>16.666666666666668</v>
      </c>
      <c r="W30" s="182">
        <f t="shared" si="24"/>
        <v>16.666666666666668</v>
      </c>
      <c r="X30" s="182">
        <f t="shared" si="24"/>
        <v>16.666666666666668</v>
      </c>
      <c r="Y30" s="182">
        <f t="shared" si="24"/>
        <v>16.666666666666668</v>
      </c>
      <c r="Z30" s="182">
        <f t="shared" si="24"/>
        <v>16.666666666666668</v>
      </c>
      <c r="AA30" s="182">
        <f t="shared" si="24"/>
        <v>16.666666666666668</v>
      </c>
      <c r="AB30" s="182">
        <f t="shared" si="24"/>
        <v>16.666666666666668</v>
      </c>
      <c r="AC30" s="182">
        <f t="shared" si="24"/>
        <v>16.666666666666668</v>
      </c>
      <c r="AD30" s="182">
        <f t="shared" si="24"/>
        <v>16.666666666666668</v>
      </c>
      <c r="AE30" s="182">
        <f t="shared" si="24"/>
        <v>16.666666666666668</v>
      </c>
      <c r="AF30" s="182">
        <f t="shared" si="24"/>
        <v>16.666666666666668</v>
      </c>
      <c r="AG30" s="182">
        <f t="shared" si="24"/>
        <v>16.666666666666668</v>
      </c>
      <c r="AH30" s="182">
        <f t="shared" si="24"/>
        <v>16.666666666666668</v>
      </c>
      <c r="AI30" s="182">
        <f t="shared" si="24"/>
        <v>16.666666666666668</v>
      </c>
      <c r="AJ30" s="182">
        <f t="shared" si="24"/>
        <v>16.666666666666668</v>
      </c>
      <c r="AK30" s="182">
        <f t="shared" si="24"/>
        <v>16.666666666666668</v>
      </c>
      <c r="AL30" s="182">
        <f t="shared" si="24"/>
        <v>16.666666666666668</v>
      </c>
      <c r="AM30" s="182">
        <f t="shared" si="24"/>
        <v>16.666666666666668</v>
      </c>
      <c r="AN30" s="182">
        <f t="shared" si="24"/>
        <v>16.666666666666668</v>
      </c>
      <c r="AO30" s="182">
        <f t="shared" si="24"/>
        <v>16.666666666666668</v>
      </c>
      <c r="AP30" s="182">
        <f t="shared" si="24"/>
        <v>16.666666666666668</v>
      </c>
      <c r="AQ30" s="182">
        <f t="shared" si="24"/>
        <v>16.666666666666668</v>
      </c>
      <c r="AR30" s="182">
        <f t="shared" si="24"/>
        <v>16.666666666666668</v>
      </c>
      <c r="AS30" s="182">
        <f t="shared" si="24"/>
        <v>16.666666666666668</v>
      </c>
      <c r="AT30" s="182">
        <f t="shared" si="24"/>
        <v>16.666666666666668</v>
      </c>
      <c r="AU30" s="182">
        <f t="shared" si="24"/>
        <v>16.666666666666668</v>
      </c>
      <c r="AV30" s="182">
        <f t="shared" si="24"/>
        <v>16.666666666666668</v>
      </c>
      <c r="AW30" s="182">
        <f t="shared" si="24"/>
        <v>16.666666666666668</v>
      </c>
      <c r="AX30" s="182">
        <f t="shared" si="24"/>
        <v>16.666666666666668</v>
      </c>
      <c r="AY30" s="182">
        <f t="shared" si="24"/>
        <v>16.666666666666668</v>
      </c>
      <c r="AZ30" s="182">
        <f t="shared" si="24"/>
        <v>16.666666666666668</v>
      </c>
      <c r="BA30" s="182">
        <f t="shared" si="24"/>
        <v>16.666666666666668</v>
      </c>
      <c r="BB30" s="182">
        <f t="shared" si="24"/>
        <v>16.666666666666668</v>
      </c>
      <c r="BC30" s="182">
        <f t="shared" si="24"/>
        <v>16.666666666666668</v>
      </c>
      <c r="BD30" s="182">
        <f t="shared" si="24"/>
        <v>16.666666666666668</v>
      </c>
      <c r="BE30" s="182">
        <f t="shared" si="24"/>
        <v>16.666666666666668</v>
      </c>
      <c r="BF30" s="182">
        <f t="shared" si="24"/>
        <v>16.666666666666668</v>
      </c>
      <c r="BG30" s="182">
        <f t="shared" si="24"/>
        <v>16.666666666666668</v>
      </c>
      <c r="BH30" s="182">
        <f t="shared" si="24"/>
        <v>16.666666666666668</v>
      </c>
      <c r="BI30" s="182">
        <f t="shared" si="24"/>
        <v>16.666666666666668</v>
      </c>
      <c r="BJ30" s="182">
        <f t="shared" si="24"/>
        <v>16.666666666666668</v>
      </c>
      <c r="BK30" s="211">
        <f t="shared" si="24"/>
        <v>16.666666666666668</v>
      </c>
    </row>
    <row r="31" spans="1:123" ht="14.4" customHeight="1" x14ac:dyDescent="0.3">
      <c r="A31" s="200">
        <v>2</v>
      </c>
      <c r="B31" s="208">
        <v>2</v>
      </c>
      <c r="C31" s="209" t="s">
        <v>182</v>
      </c>
      <c r="D31" s="210">
        <f>IF(COUNT($D$25,D$25)&lt;=$B$23,D8/$B$23)</f>
        <v>0</v>
      </c>
      <c r="E31" s="182">
        <f t="shared" ref="E31:BK31" si="25">IF(COUNT($D$25,E$25)&lt;=$B$23,$E$8/$B$23)</f>
        <v>33.333333333333336</v>
      </c>
      <c r="F31" s="182">
        <f t="shared" si="25"/>
        <v>33.333333333333336</v>
      </c>
      <c r="G31" s="182">
        <f t="shared" si="25"/>
        <v>33.333333333333336</v>
      </c>
      <c r="H31" s="182">
        <f t="shared" si="25"/>
        <v>33.333333333333336</v>
      </c>
      <c r="I31" s="182">
        <f t="shared" si="25"/>
        <v>33.333333333333336</v>
      </c>
      <c r="J31" s="182">
        <f t="shared" si="25"/>
        <v>33.333333333333336</v>
      </c>
      <c r="K31" s="182">
        <f t="shared" si="25"/>
        <v>33.333333333333336</v>
      </c>
      <c r="L31" s="182">
        <f t="shared" si="25"/>
        <v>33.333333333333336</v>
      </c>
      <c r="M31" s="182">
        <f t="shared" si="25"/>
        <v>33.333333333333336</v>
      </c>
      <c r="N31" s="182">
        <f t="shared" si="25"/>
        <v>33.333333333333336</v>
      </c>
      <c r="O31" s="182">
        <f t="shared" si="25"/>
        <v>33.333333333333336</v>
      </c>
      <c r="P31" s="182">
        <f t="shared" si="25"/>
        <v>33.333333333333336</v>
      </c>
      <c r="Q31" s="182">
        <f t="shared" si="25"/>
        <v>33.333333333333336</v>
      </c>
      <c r="R31" s="182">
        <f t="shared" si="25"/>
        <v>33.333333333333336</v>
      </c>
      <c r="S31" s="182">
        <f t="shared" si="25"/>
        <v>33.333333333333336</v>
      </c>
      <c r="T31" s="182">
        <f t="shared" si="25"/>
        <v>33.333333333333336</v>
      </c>
      <c r="U31" s="182">
        <f t="shared" si="25"/>
        <v>33.333333333333336</v>
      </c>
      <c r="V31" s="182">
        <f t="shared" si="25"/>
        <v>33.333333333333336</v>
      </c>
      <c r="W31" s="182">
        <f t="shared" si="25"/>
        <v>33.333333333333336</v>
      </c>
      <c r="X31" s="182">
        <f t="shared" si="25"/>
        <v>33.333333333333336</v>
      </c>
      <c r="Y31" s="182">
        <f t="shared" si="25"/>
        <v>33.333333333333336</v>
      </c>
      <c r="Z31" s="182">
        <f t="shared" si="25"/>
        <v>33.333333333333336</v>
      </c>
      <c r="AA31" s="182">
        <f t="shared" si="25"/>
        <v>33.333333333333336</v>
      </c>
      <c r="AB31" s="182">
        <f t="shared" si="25"/>
        <v>33.333333333333336</v>
      </c>
      <c r="AC31" s="182">
        <f t="shared" si="25"/>
        <v>33.333333333333336</v>
      </c>
      <c r="AD31" s="182">
        <f t="shared" si="25"/>
        <v>33.333333333333336</v>
      </c>
      <c r="AE31" s="182">
        <f t="shared" si="25"/>
        <v>33.333333333333336</v>
      </c>
      <c r="AF31" s="182">
        <f t="shared" si="25"/>
        <v>33.333333333333336</v>
      </c>
      <c r="AG31" s="182">
        <f t="shared" si="25"/>
        <v>33.333333333333336</v>
      </c>
      <c r="AH31" s="182">
        <f t="shared" si="25"/>
        <v>33.333333333333336</v>
      </c>
      <c r="AI31" s="182">
        <f t="shared" si="25"/>
        <v>33.333333333333336</v>
      </c>
      <c r="AJ31" s="182">
        <f t="shared" si="25"/>
        <v>33.333333333333336</v>
      </c>
      <c r="AK31" s="182">
        <f t="shared" si="25"/>
        <v>33.333333333333336</v>
      </c>
      <c r="AL31" s="182">
        <f t="shared" si="25"/>
        <v>33.333333333333336</v>
      </c>
      <c r="AM31" s="182">
        <f t="shared" si="25"/>
        <v>33.333333333333336</v>
      </c>
      <c r="AN31" s="182">
        <f t="shared" si="25"/>
        <v>33.333333333333336</v>
      </c>
      <c r="AO31" s="182">
        <f t="shared" si="25"/>
        <v>33.333333333333336</v>
      </c>
      <c r="AP31" s="182">
        <f t="shared" si="25"/>
        <v>33.333333333333336</v>
      </c>
      <c r="AQ31" s="182">
        <f t="shared" si="25"/>
        <v>33.333333333333336</v>
      </c>
      <c r="AR31" s="182">
        <f t="shared" si="25"/>
        <v>33.333333333333336</v>
      </c>
      <c r="AS31" s="182">
        <f t="shared" si="25"/>
        <v>33.333333333333336</v>
      </c>
      <c r="AT31" s="182">
        <f t="shared" si="25"/>
        <v>33.333333333333336</v>
      </c>
      <c r="AU31" s="182">
        <f t="shared" si="25"/>
        <v>33.333333333333336</v>
      </c>
      <c r="AV31" s="182">
        <f t="shared" si="25"/>
        <v>33.333333333333336</v>
      </c>
      <c r="AW31" s="182">
        <f t="shared" si="25"/>
        <v>33.333333333333336</v>
      </c>
      <c r="AX31" s="182">
        <f t="shared" si="25"/>
        <v>33.333333333333336</v>
      </c>
      <c r="AY31" s="182">
        <f t="shared" si="25"/>
        <v>33.333333333333336</v>
      </c>
      <c r="AZ31" s="182">
        <f t="shared" si="25"/>
        <v>33.333333333333336</v>
      </c>
      <c r="BA31" s="182">
        <f t="shared" si="25"/>
        <v>33.333333333333336</v>
      </c>
      <c r="BB31" s="182">
        <f t="shared" si="25"/>
        <v>33.333333333333336</v>
      </c>
      <c r="BC31" s="182">
        <f t="shared" si="25"/>
        <v>33.333333333333336</v>
      </c>
      <c r="BD31" s="182">
        <f t="shared" si="25"/>
        <v>33.333333333333336</v>
      </c>
      <c r="BE31" s="182">
        <f t="shared" si="25"/>
        <v>33.333333333333336</v>
      </c>
      <c r="BF31" s="182">
        <f t="shared" si="25"/>
        <v>33.333333333333336</v>
      </c>
      <c r="BG31" s="182">
        <f t="shared" si="25"/>
        <v>33.333333333333336</v>
      </c>
      <c r="BH31" s="182">
        <f t="shared" si="25"/>
        <v>33.333333333333336</v>
      </c>
      <c r="BI31" s="182">
        <f t="shared" si="25"/>
        <v>33.333333333333336</v>
      </c>
      <c r="BJ31" s="182">
        <f t="shared" si="25"/>
        <v>33.333333333333336</v>
      </c>
      <c r="BK31" s="211">
        <f t="shared" si="25"/>
        <v>33.333333333333336</v>
      </c>
    </row>
    <row r="32" spans="1:123" x14ac:dyDescent="0.3">
      <c r="A32" s="200">
        <v>1</v>
      </c>
      <c r="B32" s="208">
        <v>13</v>
      </c>
      <c r="C32" s="209" t="s">
        <v>183</v>
      </c>
      <c r="D32" s="210">
        <f>IF(COUNT($D$25,D$25)&lt;=$B$23,D9/$B$23)</f>
        <v>0</v>
      </c>
      <c r="E32" s="182">
        <f t="shared" ref="E32:O33" si="26">IF(COUNT($D$25,E$25)&lt;=$B$23,E9/$B$23)</f>
        <v>0</v>
      </c>
      <c r="F32" s="182">
        <f t="shared" si="26"/>
        <v>0</v>
      </c>
      <c r="G32" s="182">
        <f t="shared" si="26"/>
        <v>0</v>
      </c>
      <c r="H32" s="182">
        <f t="shared" si="26"/>
        <v>0</v>
      </c>
      <c r="I32" s="182">
        <f t="shared" si="26"/>
        <v>0</v>
      </c>
      <c r="J32" s="182">
        <f t="shared" si="26"/>
        <v>0</v>
      </c>
      <c r="K32" s="182">
        <f t="shared" si="26"/>
        <v>0</v>
      </c>
      <c r="L32" s="182">
        <f t="shared" si="26"/>
        <v>0</v>
      </c>
      <c r="M32" s="182">
        <f t="shared" si="26"/>
        <v>0</v>
      </c>
      <c r="N32" s="182">
        <f t="shared" si="26"/>
        <v>0</v>
      </c>
      <c r="O32" s="182">
        <f t="shared" si="26"/>
        <v>0</v>
      </c>
      <c r="P32" s="182">
        <f t="shared" ref="P32:BK32" si="27">IF(COUNT($D$25,P$25)&lt;=$B$23,$P$9/$B$23)</f>
        <v>66.666666666666671</v>
      </c>
      <c r="Q32" s="182">
        <f t="shared" si="27"/>
        <v>66.666666666666671</v>
      </c>
      <c r="R32" s="182">
        <f t="shared" si="27"/>
        <v>66.666666666666671</v>
      </c>
      <c r="S32" s="182">
        <f t="shared" si="27"/>
        <v>66.666666666666671</v>
      </c>
      <c r="T32" s="182">
        <f t="shared" si="27"/>
        <v>66.666666666666671</v>
      </c>
      <c r="U32" s="182">
        <f t="shared" si="27"/>
        <v>66.666666666666671</v>
      </c>
      <c r="V32" s="182">
        <f t="shared" si="27"/>
        <v>66.666666666666671</v>
      </c>
      <c r="W32" s="182">
        <f t="shared" si="27"/>
        <v>66.666666666666671</v>
      </c>
      <c r="X32" s="182">
        <f t="shared" si="27"/>
        <v>66.666666666666671</v>
      </c>
      <c r="Y32" s="182">
        <f t="shared" si="27"/>
        <v>66.666666666666671</v>
      </c>
      <c r="Z32" s="182">
        <f t="shared" si="27"/>
        <v>66.666666666666671</v>
      </c>
      <c r="AA32" s="182">
        <f t="shared" si="27"/>
        <v>66.666666666666671</v>
      </c>
      <c r="AB32" s="182">
        <f t="shared" si="27"/>
        <v>66.666666666666671</v>
      </c>
      <c r="AC32" s="182">
        <f t="shared" si="27"/>
        <v>66.666666666666671</v>
      </c>
      <c r="AD32" s="182">
        <f t="shared" si="27"/>
        <v>66.666666666666671</v>
      </c>
      <c r="AE32" s="182">
        <f t="shared" si="27"/>
        <v>66.666666666666671</v>
      </c>
      <c r="AF32" s="182">
        <f t="shared" si="27"/>
        <v>66.666666666666671</v>
      </c>
      <c r="AG32" s="182">
        <f t="shared" si="27"/>
        <v>66.666666666666671</v>
      </c>
      <c r="AH32" s="182">
        <f t="shared" si="27"/>
        <v>66.666666666666671</v>
      </c>
      <c r="AI32" s="182">
        <f t="shared" si="27"/>
        <v>66.666666666666671</v>
      </c>
      <c r="AJ32" s="182">
        <f t="shared" si="27"/>
        <v>66.666666666666671</v>
      </c>
      <c r="AK32" s="182">
        <f t="shared" si="27"/>
        <v>66.666666666666671</v>
      </c>
      <c r="AL32" s="182">
        <f t="shared" si="27"/>
        <v>66.666666666666671</v>
      </c>
      <c r="AM32" s="182">
        <f t="shared" si="27"/>
        <v>66.666666666666671</v>
      </c>
      <c r="AN32" s="182">
        <f t="shared" si="27"/>
        <v>66.666666666666671</v>
      </c>
      <c r="AO32" s="182">
        <f t="shared" si="27"/>
        <v>66.666666666666671</v>
      </c>
      <c r="AP32" s="182">
        <f t="shared" si="27"/>
        <v>66.666666666666671</v>
      </c>
      <c r="AQ32" s="182">
        <f t="shared" si="27"/>
        <v>66.666666666666671</v>
      </c>
      <c r="AR32" s="182">
        <f t="shared" si="27"/>
        <v>66.666666666666671</v>
      </c>
      <c r="AS32" s="182">
        <f t="shared" si="27"/>
        <v>66.666666666666671</v>
      </c>
      <c r="AT32" s="182">
        <f t="shared" si="27"/>
        <v>66.666666666666671</v>
      </c>
      <c r="AU32" s="182">
        <f t="shared" si="27"/>
        <v>66.666666666666671</v>
      </c>
      <c r="AV32" s="182">
        <f t="shared" si="27"/>
        <v>66.666666666666671</v>
      </c>
      <c r="AW32" s="182">
        <f t="shared" si="27"/>
        <v>66.666666666666671</v>
      </c>
      <c r="AX32" s="182">
        <f t="shared" si="27"/>
        <v>66.666666666666671</v>
      </c>
      <c r="AY32" s="182">
        <f t="shared" si="27"/>
        <v>66.666666666666671</v>
      </c>
      <c r="AZ32" s="182">
        <f t="shared" si="27"/>
        <v>66.666666666666671</v>
      </c>
      <c r="BA32" s="182">
        <f t="shared" si="27"/>
        <v>66.666666666666671</v>
      </c>
      <c r="BB32" s="182">
        <f t="shared" si="27"/>
        <v>66.666666666666671</v>
      </c>
      <c r="BC32" s="182">
        <f t="shared" si="27"/>
        <v>66.666666666666671</v>
      </c>
      <c r="BD32" s="182">
        <f t="shared" si="27"/>
        <v>66.666666666666671</v>
      </c>
      <c r="BE32" s="182">
        <f t="shared" si="27"/>
        <v>66.666666666666671</v>
      </c>
      <c r="BF32" s="182">
        <f t="shared" si="27"/>
        <v>66.666666666666671</v>
      </c>
      <c r="BG32" s="182">
        <f t="shared" si="27"/>
        <v>66.666666666666671</v>
      </c>
      <c r="BH32" s="182">
        <f t="shared" si="27"/>
        <v>66.666666666666671</v>
      </c>
      <c r="BI32" s="182">
        <f t="shared" si="27"/>
        <v>66.666666666666671</v>
      </c>
      <c r="BJ32" s="182">
        <f t="shared" si="27"/>
        <v>66.666666666666671</v>
      </c>
      <c r="BK32" s="211">
        <f t="shared" si="27"/>
        <v>66.666666666666671</v>
      </c>
    </row>
    <row r="33" spans="1:63" x14ac:dyDescent="0.3">
      <c r="A33" s="200">
        <v>1</v>
      </c>
      <c r="B33" s="208">
        <v>13</v>
      </c>
      <c r="C33" s="209" t="s">
        <v>184</v>
      </c>
      <c r="D33" s="216">
        <f>IF(COUNT($D$25,D$25)&lt;=$B$23,D10/$B$23)</f>
        <v>0</v>
      </c>
      <c r="E33" s="217">
        <f t="shared" si="26"/>
        <v>0</v>
      </c>
      <c r="F33" s="217">
        <f t="shared" si="26"/>
        <v>0</v>
      </c>
      <c r="G33" s="217">
        <f t="shared" si="26"/>
        <v>0</v>
      </c>
      <c r="H33" s="217">
        <f t="shared" si="26"/>
        <v>0</v>
      </c>
      <c r="I33" s="217">
        <f t="shared" si="26"/>
        <v>0</v>
      </c>
      <c r="J33" s="217">
        <f t="shared" si="26"/>
        <v>0</v>
      </c>
      <c r="K33" s="217">
        <f t="shared" si="26"/>
        <v>0</v>
      </c>
      <c r="L33" s="217">
        <f t="shared" si="26"/>
        <v>0</v>
      </c>
      <c r="M33" s="217">
        <f t="shared" si="26"/>
        <v>0</v>
      </c>
      <c r="N33" s="217">
        <f t="shared" si="26"/>
        <v>0</v>
      </c>
      <c r="O33" s="217">
        <f t="shared" si="26"/>
        <v>0</v>
      </c>
      <c r="P33" s="217">
        <f t="shared" ref="P33:BK33" si="28">IF(COUNT($D$25,P$25)&lt;=$B$23,$P$10/$B$23)</f>
        <v>83.333333333333329</v>
      </c>
      <c r="Q33" s="217">
        <f t="shared" si="28"/>
        <v>83.333333333333329</v>
      </c>
      <c r="R33" s="217">
        <f t="shared" si="28"/>
        <v>83.333333333333329</v>
      </c>
      <c r="S33" s="217">
        <f t="shared" si="28"/>
        <v>83.333333333333329</v>
      </c>
      <c r="T33" s="217">
        <f t="shared" si="28"/>
        <v>83.333333333333329</v>
      </c>
      <c r="U33" s="217">
        <f t="shared" si="28"/>
        <v>83.333333333333329</v>
      </c>
      <c r="V33" s="217">
        <f t="shared" si="28"/>
        <v>83.333333333333329</v>
      </c>
      <c r="W33" s="217">
        <f t="shared" si="28"/>
        <v>83.333333333333329</v>
      </c>
      <c r="X33" s="217">
        <f t="shared" si="28"/>
        <v>83.333333333333329</v>
      </c>
      <c r="Y33" s="217">
        <f t="shared" si="28"/>
        <v>83.333333333333329</v>
      </c>
      <c r="Z33" s="217">
        <f t="shared" si="28"/>
        <v>83.333333333333329</v>
      </c>
      <c r="AA33" s="217">
        <f t="shared" si="28"/>
        <v>83.333333333333329</v>
      </c>
      <c r="AB33" s="217">
        <f t="shared" si="28"/>
        <v>83.333333333333329</v>
      </c>
      <c r="AC33" s="217">
        <f t="shared" si="28"/>
        <v>83.333333333333329</v>
      </c>
      <c r="AD33" s="217">
        <f t="shared" si="28"/>
        <v>83.333333333333329</v>
      </c>
      <c r="AE33" s="217">
        <f t="shared" si="28"/>
        <v>83.333333333333329</v>
      </c>
      <c r="AF33" s="217">
        <f t="shared" si="28"/>
        <v>83.333333333333329</v>
      </c>
      <c r="AG33" s="217">
        <f t="shared" si="28"/>
        <v>83.333333333333329</v>
      </c>
      <c r="AH33" s="217">
        <f t="shared" si="28"/>
        <v>83.333333333333329</v>
      </c>
      <c r="AI33" s="217">
        <f t="shared" si="28"/>
        <v>83.333333333333329</v>
      </c>
      <c r="AJ33" s="217">
        <f t="shared" si="28"/>
        <v>83.333333333333329</v>
      </c>
      <c r="AK33" s="217">
        <f t="shared" si="28"/>
        <v>83.333333333333329</v>
      </c>
      <c r="AL33" s="217">
        <f t="shared" si="28"/>
        <v>83.333333333333329</v>
      </c>
      <c r="AM33" s="217">
        <f t="shared" si="28"/>
        <v>83.333333333333329</v>
      </c>
      <c r="AN33" s="217">
        <f t="shared" si="28"/>
        <v>83.333333333333329</v>
      </c>
      <c r="AO33" s="217">
        <f t="shared" si="28"/>
        <v>83.333333333333329</v>
      </c>
      <c r="AP33" s="217">
        <f t="shared" si="28"/>
        <v>83.333333333333329</v>
      </c>
      <c r="AQ33" s="217">
        <f t="shared" si="28"/>
        <v>83.333333333333329</v>
      </c>
      <c r="AR33" s="217">
        <f t="shared" si="28"/>
        <v>83.333333333333329</v>
      </c>
      <c r="AS33" s="217">
        <f t="shared" si="28"/>
        <v>83.333333333333329</v>
      </c>
      <c r="AT33" s="217">
        <f t="shared" si="28"/>
        <v>83.333333333333329</v>
      </c>
      <c r="AU33" s="217">
        <f t="shared" si="28"/>
        <v>83.333333333333329</v>
      </c>
      <c r="AV33" s="217">
        <f t="shared" si="28"/>
        <v>83.333333333333329</v>
      </c>
      <c r="AW33" s="217">
        <f t="shared" si="28"/>
        <v>83.333333333333329</v>
      </c>
      <c r="AX33" s="217">
        <f t="shared" si="28"/>
        <v>83.333333333333329</v>
      </c>
      <c r="AY33" s="217">
        <f t="shared" si="28"/>
        <v>83.333333333333329</v>
      </c>
      <c r="AZ33" s="217">
        <f t="shared" si="28"/>
        <v>83.333333333333329</v>
      </c>
      <c r="BA33" s="217">
        <f t="shared" si="28"/>
        <v>83.333333333333329</v>
      </c>
      <c r="BB33" s="217">
        <f t="shared" si="28"/>
        <v>83.333333333333329</v>
      </c>
      <c r="BC33" s="217">
        <f t="shared" si="28"/>
        <v>83.333333333333329</v>
      </c>
      <c r="BD33" s="217">
        <f t="shared" si="28"/>
        <v>83.333333333333329</v>
      </c>
      <c r="BE33" s="217">
        <f t="shared" si="28"/>
        <v>83.333333333333329</v>
      </c>
      <c r="BF33" s="217">
        <f t="shared" si="28"/>
        <v>83.333333333333329</v>
      </c>
      <c r="BG33" s="217">
        <f t="shared" si="28"/>
        <v>83.333333333333329</v>
      </c>
      <c r="BH33" s="217">
        <f t="shared" si="28"/>
        <v>83.333333333333329</v>
      </c>
      <c r="BI33" s="217">
        <f t="shared" si="28"/>
        <v>83.333333333333329</v>
      </c>
      <c r="BJ33" s="217">
        <f t="shared" si="28"/>
        <v>83.333333333333329</v>
      </c>
      <c r="BK33" s="218">
        <f t="shared" si="28"/>
        <v>83.333333333333329</v>
      </c>
    </row>
    <row r="34" spans="1:63" x14ac:dyDescent="0.3">
      <c r="A34" s="2"/>
      <c r="B34" s="2"/>
      <c r="C34" s="130"/>
      <c r="D34" s="182"/>
      <c r="E34" s="182"/>
      <c r="F34" s="182"/>
      <c r="G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  <c r="R34" s="182"/>
      <c r="S34" s="182"/>
      <c r="T34" s="182"/>
      <c r="U34" s="182"/>
      <c r="V34" s="182"/>
      <c r="W34" s="182"/>
      <c r="X34" s="182"/>
      <c r="Y34" s="182"/>
      <c r="Z34" s="182"/>
      <c r="AA34" s="182"/>
      <c r="AB34" s="182"/>
      <c r="AC34" s="182"/>
      <c r="AD34" s="182"/>
      <c r="AE34" s="182"/>
      <c r="AF34" s="182"/>
      <c r="AG34" s="182"/>
      <c r="AH34" s="182"/>
      <c r="AI34" s="182"/>
      <c r="AJ34" s="182"/>
      <c r="AK34" s="182"/>
      <c r="AL34" s="182"/>
      <c r="AM34" s="182"/>
      <c r="AN34" s="182"/>
      <c r="AO34" s="182"/>
      <c r="AP34" s="182"/>
      <c r="AQ34" s="182"/>
      <c r="AR34" s="182"/>
      <c r="AS34" s="182"/>
      <c r="AT34" s="182"/>
      <c r="AU34" s="182"/>
      <c r="AV34" s="182"/>
      <c r="AW34" s="182"/>
      <c r="AX34" s="182"/>
      <c r="AY34" s="182"/>
      <c r="AZ34" s="182"/>
      <c r="BA34" s="182"/>
      <c r="BB34" s="182"/>
      <c r="BC34" s="182"/>
      <c r="BD34" s="182"/>
      <c r="BE34" s="182"/>
      <c r="BF34" s="182"/>
      <c r="BG34" s="182"/>
      <c r="BH34" s="182"/>
      <c r="BI34" s="182"/>
      <c r="BJ34" s="182"/>
      <c r="BK34" s="182"/>
    </row>
    <row r="35" spans="1:63" x14ac:dyDescent="0.3">
      <c r="A35" s="2"/>
      <c r="B35" s="2"/>
      <c r="C35" s="130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82"/>
      <c r="O35" s="182"/>
      <c r="P35" s="182"/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2"/>
      <c r="AC35" s="182"/>
      <c r="AD35" s="182"/>
      <c r="AE35" s="182"/>
      <c r="AF35" s="182"/>
      <c r="AG35" s="182"/>
      <c r="AH35" s="182"/>
      <c r="AI35" s="182"/>
      <c r="AJ35" s="182"/>
      <c r="AK35" s="182"/>
      <c r="AL35" s="182"/>
      <c r="AM35" s="182"/>
      <c r="AN35" s="182"/>
      <c r="AO35" s="182"/>
      <c r="AP35" s="182"/>
      <c r="AQ35" s="182"/>
      <c r="AR35" s="182"/>
      <c r="AS35" s="182"/>
      <c r="AT35" s="182"/>
      <c r="AU35" s="182"/>
      <c r="AV35" s="182"/>
      <c r="AW35" s="182"/>
      <c r="AX35" s="182"/>
      <c r="AY35" s="182"/>
      <c r="AZ35" s="182"/>
      <c r="BA35" s="182"/>
      <c r="BB35" s="182"/>
      <c r="BC35" s="182"/>
      <c r="BD35" s="182"/>
      <c r="BE35" s="182"/>
      <c r="BF35" s="182"/>
      <c r="BG35" s="182"/>
      <c r="BH35" s="182"/>
      <c r="BI35" s="182"/>
      <c r="BJ35" s="182"/>
      <c r="BK35" s="182"/>
    </row>
    <row r="36" spans="1:63" x14ac:dyDescent="0.3">
      <c r="A36" s="160" t="s">
        <v>201</v>
      </c>
    </row>
    <row r="37" spans="1:63" x14ac:dyDescent="0.3">
      <c r="A37" s="81"/>
      <c r="B37" s="38">
        <v>2022</v>
      </c>
      <c r="C37" s="38">
        <v>2023</v>
      </c>
      <c r="D37" s="38">
        <v>2024</v>
      </c>
      <c r="E37" s="38">
        <v>2025</v>
      </c>
      <c r="F37" s="38">
        <v>2026</v>
      </c>
      <c r="G37" s="38">
        <v>2027</v>
      </c>
      <c r="H37" s="38">
        <v>2028</v>
      </c>
      <c r="I37" s="38">
        <v>2029</v>
      </c>
      <c r="J37" s="38">
        <v>2030</v>
      </c>
      <c r="K37" s="38">
        <v>2031</v>
      </c>
    </row>
    <row r="38" spans="1:63" x14ac:dyDescent="0.3">
      <c r="A38" s="219" t="s">
        <v>202</v>
      </c>
      <c r="B38" s="38">
        <v>1</v>
      </c>
      <c r="C38" s="38">
        <v>2</v>
      </c>
      <c r="D38" s="38">
        <v>3</v>
      </c>
      <c r="E38" s="38">
        <v>4</v>
      </c>
      <c r="F38" s="38">
        <v>5</v>
      </c>
      <c r="G38" s="38">
        <v>6</v>
      </c>
      <c r="H38" s="38">
        <v>7</v>
      </c>
      <c r="I38" s="38">
        <v>8</v>
      </c>
      <c r="J38" s="38">
        <v>9</v>
      </c>
      <c r="K38" s="38">
        <v>10</v>
      </c>
    </row>
    <row r="39" spans="1:63" x14ac:dyDescent="0.3">
      <c r="A39" s="200" t="s">
        <v>179</v>
      </c>
      <c r="B39" s="17"/>
      <c r="C39" s="220">
        <f>A5</f>
        <v>210000</v>
      </c>
      <c r="D39" s="17">
        <f>0</f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</row>
    <row r="40" spans="1:63" x14ac:dyDescent="0.3">
      <c r="A40" s="200" t="s">
        <v>180</v>
      </c>
      <c r="B40" s="17"/>
      <c r="C40" s="220">
        <f>A28*A6</f>
        <v>1500</v>
      </c>
      <c r="D40" s="17">
        <f>0</f>
        <v>0</v>
      </c>
      <c r="E40" s="17">
        <f>0</f>
        <v>0</v>
      </c>
      <c r="F40" s="17">
        <f>0</f>
        <v>0</v>
      </c>
      <c r="G40" s="17">
        <f>0</f>
        <v>0</v>
      </c>
      <c r="H40" s="17">
        <f>0</f>
        <v>0</v>
      </c>
      <c r="I40" s="17">
        <f>0</f>
        <v>0</v>
      </c>
      <c r="J40" s="17">
        <f>0</f>
        <v>0</v>
      </c>
      <c r="K40" s="17">
        <f>0</f>
        <v>0</v>
      </c>
    </row>
    <row r="41" spans="1:63" x14ac:dyDescent="0.3">
      <c r="A41" s="200" t="s">
        <v>181</v>
      </c>
      <c r="B41" s="17"/>
      <c r="C41" s="220">
        <f>$E$7</f>
        <v>1000</v>
      </c>
      <c r="D41" s="220">
        <f t="shared" ref="D41:E41" si="29">$E$7</f>
        <v>1000</v>
      </c>
      <c r="E41" s="220">
        <f t="shared" si="29"/>
        <v>1000</v>
      </c>
      <c r="F41" s="17">
        <f>0</f>
        <v>0</v>
      </c>
      <c r="G41" s="17">
        <f>0</f>
        <v>0</v>
      </c>
      <c r="H41" s="17">
        <f>0</f>
        <v>0</v>
      </c>
      <c r="I41" s="17">
        <f>0</f>
        <v>0</v>
      </c>
      <c r="J41" s="17">
        <f>0</f>
        <v>0</v>
      </c>
      <c r="K41" s="17">
        <f>0</f>
        <v>0</v>
      </c>
    </row>
    <row r="42" spans="1:63" x14ac:dyDescent="0.3">
      <c r="A42" s="200" t="s">
        <v>182</v>
      </c>
      <c r="B42" s="17"/>
      <c r="C42" s="220">
        <f>A31*A8</f>
        <v>2000</v>
      </c>
      <c r="D42" s="17"/>
      <c r="E42" s="17"/>
      <c r="F42" s="17"/>
      <c r="G42" s="17"/>
      <c r="H42" s="17"/>
      <c r="I42" s="17"/>
      <c r="J42" s="17"/>
      <c r="K42" s="17"/>
    </row>
    <row r="43" spans="1:63" x14ac:dyDescent="0.3">
      <c r="A43" s="200" t="s">
        <v>183</v>
      </c>
      <c r="B43" s="17"/>
      <c r="C43" s="17"/>
      <c r="D43" s="220">
        <f>A9</f>
        <v>4000</v>
      </c>
      <c r="E43" s="17"/>
      <c r="F43" s="17"/>
      <c r="G43" s="17"/>
      <c r="H43" s="17"/>
      <c r="I43" s="17"/>
      <c r="J43" s="17"/>
      <c r="K43" s="17"/>
    </row>
    <row r="44" spans="1:63" x14ac:dyDescent="0.3">
      <c r="A44" s="200" t="s">
        <v>184</v>
      </c>
      <c r="B44" s="17"/>
      <c r="C44" s="17"/>
      <c r="D44" s="220">
        <f>A10</f>
        <v>5000</v>
      </c>
      <c r="E44" s="17"/>
      <c r="F44" s="17"/>
      <c r="G44" s="17"/>
      <c r="H44" s="17"/>
      <c r="I44" s="17"/>
      <c r="J44" s="17"/>
      <c r="K44" s="17"/>
    </row>
    <row r="45" spans="1:63" x14ac:dyDescent="0.3">
      <c r="A45" s="17"/>
      <c r="B45" s="17"/>
      <c r="C45" s="221">
        <f>SUM(C39:C44)</f>
        <v>214500</v>
      </c>
      <c r="D45" s="220">
        <f t="shared" ref="D45:K45" si="30">SUM(D39:D44)</f>
        <v>10000</v>
      </c>
      <c r="E45" s="220">
        <f t="shared" si="30"/>
        <v>1000</v>
      </c>
      <c r="F45" s="220">
        <f t="shared" si="30"/>
        <v>0</v>
      </c>
      <c r="G45" s="220">
        <f t="shared" si="30"/>
        <v>0</v>
      </c>
      <c r="H45" s="220">
        <f t="shared" si="30"/>
        <v>0</v>
      </c>
      <c r="I45" s="220">
        <f t="shared" si="30"/>
        <v>0</v>
      </c>
      <c r="J45" s="220">
        <f t="shared" si="30"/>
        <v>0</v>
      </c>
      <c r="K45" s="220">
        <f t="shared" si="30"/>
        <v>0</v>
      </c>
    </row>
    <row r="46" spans="1:63" x14ac:dyDescent="0.3">
      <c r="A46" s="200" t="s">
        <v>203</v>
      </c>
      <c r="B46" s="17"/>
      <c r="C46" s="220">
        <f>$A$5/30</f>
        <v>7000</v>
      </c>
      <c r="D46" s="220">
        <f t="shared" ref="D46:K46" si="31">$A$5/30</f>
        <v>7000</v>
      </c>
      <c r="E46" s="220">
        <f t="shared" si="31"/>
        <v>7000</v>
      </c>
      <c r="F46" s="220">
        <f t="shared" si="31"/>
        <v>7000</v>
      </c>
      <c r="G46" s="220">
        <f t="shared" si="31"/>
        <v>7000</v>
      </c>
      <c r="H46" s="220">
        <f t="shared" si="31"/>
        <v>7000</v>
      </c>
      <c r="I46" s="220">
        <f t="shared" si="31"/>
        <v>7000</v>
      </c>
      <c r="J46" s="220">
        <f t="shared" si="31"/>
        <v>7000</v>
      </c>
      <c r="K46" s="220">
        <f t="shared" si="31"/>
        <v>7000</v>
      </c>
    </row>
    <row r="47" spans="1:63" x14ac:dyDescent="0.3">
      <c r="A47" s="200" t="s">
        <v>188</v>
      </c>
      <c r="B47" s="17"/>
      <c r="C47" s="220">
        <f>SUM($A$6:$A$10)/5</f>
        <v>2260</v>
      </c>
      <c r="D47" s="220">
        <f t="shared" ref="D47:K47" si="32">SUM($A$6:$A$10)/5</f>
        <v>2260</v>
      </c>
      <c r="E47" s="220">
        <f t="shared" si="32"/>
        <v>2260</v>
      </c>
      <c r="F47" s="220">
        <f t="shared" si="32"/>
        <v>2260</v>
      </c>
      <c r="G47" s="220">
        <f t="shared" si="32"/>
        <v>2260</v>
      </c>
      <c r="H47" s="220">
        <f t="shared" si="32"/>
        <v>2260</v>
      </c>
      <c r="I47" s="220">
        <f t="shared" si="32"/>
        <v>2260</v>
      </c>
      <c r="J47" s="220">
        <f t="shared" si="32"/>
        <v>2260</v>
      </c>
      <c r="K47" s="220">
        <f t="shared" si="32"/>
        <v>2260</v>
      </c>
    </row>
    <row r="48" spans="1:63" s="1" customFormat="1" x14ac:dyDescent="0.3">
      <c r="A48" s="222" t="s">
        <v>204</v>
      </c>
      <c r="B48" s="38"/>
      <c r="C48" s="221">
        <f>C46+C47</f>
        <v>9260</v>
      </c>
      <c r="D48" s="221">
        <f t="shared" ref="D48:K48" si="33">D46+D47</f>
        <v>9260</v>
      </c>
      <c r="E48" s="221">
        <f t="shared" si="33"/>
        <v>9260</v>
      </c>
      <c r="F48" s="221">
        <f t="shared" si="33"/>
        <v>9260</v>
      </c>
      <c r="G48" s="221">
        <f t="shared" si="33"/>
        <v>9260</v>
      </c>
      <c r="H48" s="221">
        <f t="shared" si="33"/>
        <v>9260</v>
      </c>
      <c r="I48" s="221">
        <f t="shared" si="33"/>
        <v>9260</v>
      </c>
      <c r="J48" s="221">
        <f t="shared" si="33"/>
        <v>9260</v>
      </c>
      <c r="K48" s="221">
        <f t="shared" si="33"/>
        <v>9260</v>
      </c>
    </row>
    <row r="49" spans="1:11" x14ac:dyDescent="0.3">
      <c r="A49" s="17" t="s">
        <v>205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</row>
    <row r="51" spans="1:11" x14ac:dyDescent="0.3">
      <c r="A51" s="223" t="s">
        <v>206</v>
      </c>
    </row>
    <row r="53" spans="1:11" x14ac:dyDescent="0.3">
      <c r="A53" s="224" t="s">
        <v>207</v>
      </c>
      <c r="B53" s="225" t="s">
        <v>208</v>
      </c>
      <c r="C53" s="1"/>
      <c r="D53" s="1" t="s">
        <v>209</v>
      </c>
      <c r="E53" s="83">
        <v>0.05</v>
      </c>
    </row>
    <row r="54" spans="1:11" x14ac:dyDescent="0.3">
      <c r="A54" s="379">
        <v>240000</v>
      </c>
      <c r="B54" s="380">
        <f>0.85*A54</f>
        <v>204000</v>
      </c>
      <c r="C54" s="1"/>
      <c r="D54" s="1" t="s">
        <v>210</v>
      </c>
      <c r="E54" s="1">
        <v>10</v>
      </c>
    </row>
    <row r="56" spans="1:11" x14ac:dyDescent="0.3">
      <c r="B56" s="226" t="s">
        <v>211</v>
      </c>
      <c r="C56" s="226" t="s">
        <v>212</v>
      </c>
      <c r="D56" s="226" t="s">
        <v>213</v>
      </c>
      <c r="E56" s="226" t="s">
        <v>214</v>
      </c>
    </row>
    <row r="57" spans="1:11" x14ac:dyDescent="0.3">
      <c r="A57" s="17">
        <v>2023</v>
      </c>
      <c r="B57" s="381">
        <f>($B$54*$E$53)/(1-(1+$E$53)^(-$E$54))</f>
        <v>26418.933292953163</v>
      </c>
      <c r="C57" s="381">
        <f>B54*E53</f>
        <v>10200</v>
      </c>
      <c r="D57" s="381">
        <f>B57-C57</f>
        <v>16218.933292953163</v>
      </c>
      <c r="E57" s="381">
        <f>B54-D57</f>
        <v>187781.06670704685</v>
      </c>
    </row>
    <row r="58" spans="1:11" x14ac:dyDescent="0.3">
      <c r="A58" s="17">
        <v>2024</v>
      </c>
      <c r="B58" s="381">
        <f t="shared" ref="B58:B66" si="34">($B$54*$E$53)/(1-(1+$E$53)^(-$E$54))</f>
        <v>26418.933292953163</v>
      </c>
      <c r="C58" s="381">
        <f>E57*$E$53</f>
        <v>9389.0533353523424</v>
      </c>
      <c r="D58" s="381">
        <f>B58-C58</f>
        <v>17029.87995760082</v>
      </c>
      <c r="E58" s="381">
        <f>E57-D58</f>
        <v>170751.18674944603</v>
      </c>
    </row>
    <row r="59" spans="1:11" x14ac:dyDescent="0.3">
      <c r="A59" s="17">
        <v>2025</v>
      </c>
      <c r="B59" s="381">
        <f t="shared" si="34"/>
        <v>26418.933292953163</v>
      </c>
      <c r="C59" s="381">
        <f>E58*$E$53</f>
        <v>8537.5593374723012</v>
      </c>
      <c r="D59" s="381">
        <f t="shared" ref="D59:D66" si="35">B59-C59</f>
        <v>17881.373955480864</v>
      </c>
      <c r="E59" s="381">
        <f>E58-D59</f>
        <v>152869.81279396516</v>
      </c>
    </row>
    <row r="60" spans="1:11" x14ac:dyDescent="0.3">
      <c r="A60" s="17">
        <v>2026</v>
      </c>
      <c r="B60" s="381">
        <f t="shared" si="34"/>
        <v>26418.933292953163</v>
      </c>
      <c r="C60" s="381">
        <f t="shared" ref="C60:C66" si="36">E59*$E$53</f>
        <v>7643.4906396982587</v>
      </c>
      <c r="D60" s="381">
        <f t="shared" si="35"/>
        <v>18775.442653254904</v>
      </c>
      <c r="E60" s="381">
        <f>E59-D60</f>
        <v>134094.37014071026</v>
      </c>
    </row>
    <row r="61" spans="1:11" x14ac:dyDescent="0.3">
      <c r="A61" s="17">
        <v>2027</v>
      </c>
      <c r="B61" s="381">
        <f t="shared" si="34"/>
        <v>26418.933292953163</v>
      </c>
      <c r="C61" s="381">
        <f t="shared" si="36"/>
        <v>6704.7185070355135</v>
      </c>
      <c r="D61" s="381">
        <f t="shared" si="35"/>
        <v>19714.214785917648</v>
      </c>
      <c r="E61" s="381">
        <f t="shared" ref="E61:E66" si="37">E60-D61</f>
        <v>114380.15535479262</v>
      </c>
    </row>
    <row r="62" spans="1:11" x14ac:dyDescent="0.3">
      <c r="A62" s="17">
        <v>2028</v>
      </c>
      <c r="B62" s="381">
        <f t="shared" si="34"/>
        <v>26418.933292953163</v>
      </c>
      <c r="C62" s="381">
        <f t="shared" si="36"/>
        <v>5719.0077677396312</v>
      </c>
      <c r="D62" s="381">
        <f t="shared" si="35"/>
        <v>20699.925525213534</v>
      </c>
      <c r="E62" s="381">
        <f t="shared" si="37"/>
        <v>93680.229829579082</v>
      </c>
    </row>
    <row r="63" spans="1:11" x14ac:dyDescent="0.3">
      <c r="A63" s="17">
        <v>2029</v>
      </c>
      <c r="B63" s="381">
        <f t="shared" si="34"/>
        <v>26418.933292953163</v>
      </c>
      <c r="C63" s="381">
        <f t="shared" si="36"/>
        <v>4684.0114914789547</v>
      </c>
      <c r="D63" s="381">
        <f t="shared" si="35"/>
        <v>21734.921801474207</v>
      </c>
      <c r="E63" s="381">
        <f t="shared" si="37"/>
        <v>71945.308028104875</v>
      </c>
    </row>
    <row r="64" spans="1:11" x14ac:dyDescent="0.3">
      <c r="A64" s="17">
        <v>2030</v>
      </c>
      <c r="B64" s="381">
        <f t="shared" si="34"/>
        <v>26418.933292953163</v>
      </c>
      <c r="C64" s="381">
        <f t="shared" si="36"/>
        <v>3597.2654014052441</v>
      </c>
      <c r="D64" s="381">
        <f t="shared" si="35"/>
        <v>22821.667891547921</v>
      </c>
      <c r="E64" s="381">
        <f t="shared" si="37"/>
        <v>49123.640136556955</v>
      </c>
    </row>
    <row r="65" spans="1:5" x14ac:dyDescent="0.3">
      <c r="A65" s="17">
        <v>2031</v>
      </c>
      <c r="B65" s="381">
        <f t="shared" si="34"/>
        <v>26418.933292953163</v>
      </c>
      <c r="C65" s="381">
        <f t="shared" si="36"/>
        <v>2456.182006827848</v>
      </c>
      <c r="D65" s="381">
        <f t="shared" si="35"/>
        <v>23962.751286125316</v>
      </c>
      <c r="E65" s="381">
        <f>E64-D65</f>
        <v>25160.888850431638</v>
      </c>
    </row>
    <row r="66" spans="1:5" x14ac:dyDescent="0.3">
      <c r="A66" s="17">
        <v>2032</v>
      </c>
      <c r="B66" s="381">
        <f t="shared" si="34"/>
        <v>26418.933292953163</v>
      </c>
      <c r="C66" s="381">
        <f t="shared" si="36"/>
        <v>1258.0444425215819</v>
      </c>
      <c r="D66" s="381">
        <f t="shared" si="35"/>
        <v>25160.88885043158</v>
      </c>
      <c r="E66" s="381">
        <f t="shared" si="37"/>
        <v>5.8207660913467407E-11</v>
      </c>
    </row>
  </sheetData>
  <mergeCells count="3">
    <mergeCell ref="A3:B3"/>
    <mergeCell ref="A4:B4"/>
    <mergeCell ref="C29:C3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63FAB-B480-437D-9651-DF00929C09FC}">
  <sheetPr>
    <tabColor theme="7" tint="0.39997558519241921"/>
  </sheetPr>
  <dimension ref="B2:DZ80"/>
  <sheetViews>
    <sheetView topLeftCell="A55" zoomScaleNormal="100" workbookViewId="0">
      <selection activeCell="C39" sqref="C39:DR53"/>
    </sheetView>
  </sheetViews>
  <sheetFormatPr defaultColWidth="8.88671875" defaultRowHeight="14.4" x14ac:dyDescent="0.3"/>
  <cols>
    <col min="2" max="2" width="39.88671875" bestFit="1" customWidth="1"/>
    <col min="3" max="3" width="18" bestFit="1" customWidth="1"/>
    <col min="4" max="4" width="14.109375" bestFit="1" customWidth="1"/>
    <col min="5" max="5" width="21.44140625" customWidth="1"/>
    <col min="6" max="7" width="11.6640625" bestFit="1" customWidth="1"/>
    <col min="8" max="8" width="14" bestFit="1" customWidth="1"/>
    <col min="9" max="9" width="12.21875" bestFit="1" customWidth="1"/>
    <col min="10" max="10" width="12.77734375" bestFit="1" customWidth="1"/>
    <col min="11" max="11" width="11.5546875" bestFit="1" customWidth="1"/>
    <col min="12" max="12" width="11.109375" customWidth="1"/>
    <col min="13" max="13" width="15.6640625" customWidth="1"/>
    <col min="14" max="15" width="12.88671875" customWidth="1"/>
    <col min="16" max="16" width="22" customWidth="1"/>
    <col min="17" max="20" width="13.109375" bestFit="1" customWidth="1"/>
    <col min="21" max="21" width="14.5546875" customWidth="1"/>
    <col min="22" max="51" width="13.109375" bestFit="1" customWidth="1"/>
    <col min="52" max="58" width="11.77734375" bestFit="1" customWidth="1"/>
    <col min="59" max="63" width="13" bestFit="1" customWidth="1"/>
    <col min="64" max="64" width="11.6640625" bestFit="1" customWidth="1"/>
    <col min="65" max="73" width="12.5546875" bestFit="1" customWidth="1"/>
    <col min="74" max="75" width="12.77734375" bestFit="1" customWidth="1"/>
    <col min="76" max="85" width="12.5546875" bestFit="1" customWidth="1"/>
    <col min="86" max="87" width="12.77734375" bestFit="1" customWidth="1"/>
    <col min="88" max="97" width="12.5546875" bestFit="1" customWidth="1"/>
    <col min="98" max="100" width="12.77734375" bestFit="1" customWidth="1"/>
    <col min="101" max="109" width="12.5546875" bestFit="1" customWidth="1"/>
    <col min="110" max="111" width="12.77734375" bestFit="1" customWidth="1"/>
    <col min="112" max="121" width="12.5546875" bestFit="1" customWidth="1"/>
    <col min="122" max="122" width="12.77734375" bestFit="1" customWidth="1"/>
    <col min="123" max="123" width="12.6640625" bestFit="1" customWidth="1"/>
  </cols>
  <sheetData>
    <row r="2" spans="2:16" ht="14.4" customHeight="1" x14ac:dyDescent="0.3">
      <c r="B2" s="433" t="s">
        <v>215</v>
      </c>
      <c r="C2" s="433"/>
      <c r="D2" s="433"/>
    </row>
    <row r="3" spans="2:16" ht="15" thickBot="1" x14ac:dyDescent="0.35">
      <c r="B3" s="434"/>
      <c r="C3" s="434"/>
      <c r="D3" s="434"/>
    </row>
    <row r="5" spans="2:16" ht="15.75" customHeight="1" x14ac:dyDescent="0.3">
      <c r="B5" s="435" t="s">
        <v>216</v>
      </c>
      <c r="C5" s="436"/>
      <c r="D5" s="227"/>
      <c r="E5" s="228"/>
      <c r="G5" s="228"/>
      <c r="K5" s="229"/>
      <c r="M5" s="230"/>
      <c r="N5" s="229"/>
    </row>
    <row r="6" spans="2:16" ht="43.2" x14ac:dyDescent="0.3">
      <c r="B6" s="231" t="s">
        <v>217</v>
      </c>
      <c r="C6" s="232" t="s">
        <v>218</v>
      </c>
      <c r="D6" s="233" t="s">
        <v>219</v>
      </c>
      <c r="E6" s="234" t="s">
        <v>220</v>
      </c>
      <c r="F6" s="235" t="s">
        <v>221</v>
      </c>
      <c r="G6" s="236" t="s">
        <v>222</v>
      </c>
      <c r="H6" s="237" t="s">
        <v>223</v>
      </c>
      <c r="I6" s="238" t="s">
        <v>224</v>
      </c>
      <c r="K6" s="235" t="s">
        <v>225</v>
      </c>
      <c r="L6" s="239" t="s">
        <v>226</v>
      </c>
      <c r="M6" s="240" t="s">
        <v>227</v>
      </c>
      <c r="N6" s="241"/>
      <c r="P6" s="242" t="s">
        <v>228</v>
      </c>
    </row>
    <row r="7" spans="2:16" x14ac:dyDescent="0.3">
      <c r="B7" s="243" t="s">
        <v>229</v>
      </c>
      <c r="C7" s="244" t="s">
        <v>230</v>
      </c>
      <c r="D7" s="245">
        <v>2310.42</v>
      </c>
      <c r="E7" s="245">
        <f>D7*13</f>
        <v>30035.46</v>
      </c>
      <c r="F7" s="246">
        <f t="shared" ref="F7:F12" si="0">E7*$P$9</f>
        <v>7151.4430259999999</v>
      </c>
      <c r="G7" s="247">
        <f t="shared" ref="G7:G12" si="1">$P$11*E7</f>
        <v>330.39005999999995</v>
      </c>
      <c r="H7" s="248">
        <f t="shared" ref="H7:H12" si="2">E7/13.5</f>
        <v>2224.8488888888887</v>
      </c>
      <c r="I7" s="249">
        <f t="shared" ref="I7:I12" si="3">H7+G7+F7+E7</f>
        <v>39742.141974888887</v>
      </c>
      <c r="K7" s="250">
        <f t="shared" ref="K7:K12" si="4">F7/13</f>
        <v>550.11100199999998</v>
      </c>
      <c r="L7" s="251">
        <f t="shared" ref="L7:M12" si="5">G7/12</f>
        <v>27.532504999999997</v>
      </c>
      <c r="M7" s="252">
        <f t="shared" si="5"/>
        <v>185.40407407407406</v>
      </c>
      <c r="N7" s="253"/>
      <c r="P7" s="254">
        <v>13</v>
      </c>
    </row>
    <row r="8" spans="2:16" x14ac:dyDescent="0.3">
      <c r="B8" s="255" t="s">
        <v>231</v>
      </c>
      <c r="C8" s="256" t="s">
        <v>230</v>
      </c>
      <c r="D8" s="257">
        <v>1380</v>
      </c>
      <c r="E8" s="257">
        <f t="shared" ref="E8:E10" si="6">D8*13</f>
        <v>17940</v>
      </c>
      <c r="F8" s="258">
        <f t="shared" si="0"/>
        <v>4271.5140000000001</v>
      </c>
      <c r="G8" s="259">
        <f t="shared" si="1"/>
        <v>197.33999999999997</v>
      </c>
      <c r="H8" s="260">
        <f t="shared" si="2"/>
        <v>1328.8888888888889</v>
      </c>
      <c r="I8" s="249">
        <f t="shared" si="3"/>
        <v>23737.74288888889</v>
      </c>
      <c r="K8" s="250">
        <f t="shared" si="4"/>
        <v>328.57800000000003</v>
      </c>
      <c r="L8" s="251">
        <f t="shared" si="5"/>
        <v>16.444999999999997</v>
      </c>
      <c r="M8" s="252">
        <f t="shared" si="5"/>
        <v>110.74074074074075</v>
      </c>
      <c r="N8" s="253"/>
      <c r="P8" s="242" t="s">
        <v>232</v>
      </c>
    </row>
    <row r="9" spans="2:16" x14ac:dyDescent="0.3">
      <c r="B9" s="255" t="s">
        <v>233</v>
      </c>
      <c r="C9" s="256" t="s">
        <v>230</v>
      </c>
      <c r="D9" s="257">
        <v>1466</v>
      </c>
      <c r="E9" s="257">
        <f>D9*13</f>
        <v>19058</v>
      </c>
      <c r="F9" s="258">
        <f t="shared" si="0"/>
        <v>4537.7098000000005</v>
      </c>
      <c r="G9" s="259">
        <f t="shared" si="1"/>
        <v>209.63799999999998</v>
      </c>
      <c r="H9" s="260">
        <f t="shared" si="2"/>
        <v>1411.7037037037037</v>
      </c>
      <c r="I9" s="249">
        <f t="shared" si="3"/>
        <v>25217.051503703704</v>
      </c>
      <c r="K9" s="250">
        <f t="shared" si="4"/>
        <v>349.05460000000005</v>
      </c>
      <c r="L9" s="251">
        <f t="shared" si="5"/>
        <v>17.46983333333333</v>
      </c>
      <c r="M9" s="252">
        <f t="shared" si="5"/>
        <v>117.64197530864197</v>
      </c>
      <c r="N9" s="253"/>
      <c r="P9" s="261">
        <v>0.23810000000000001</v>
      </c>
    </row>
    <row r="10" spans="2:16" x14ac:dyDescent="0.3">
      <c r="B10" s="255" t="s">
        <v>234</v>
      </c>
      <c r="C10" s="256" t="s">
        <v>230</v>
      </c>
      <c r="D10" s="257">
        <v>1231</v>
      </c>
      <c r="E10" s="257">
        <f t="shared" si="6"/>
        <v>16003</v>
      </c>
      <c r="F10" s="258">
        <f t="shared" si="0"/>
        <v>3810.3143</v>
      </c>
      <c r="G10" s="259">
        <f t="shared" si="1"/>
        <v>176.03299999999999</v>
      </c>
      <c r="H10" s="260">
        <f t="shared" si="2"/>
        <v>1185.4074074074074</v>
      </c>
      <c r="I10" s="249">
        <f t="shared" si="3"/>
        <v>21174.754707407406</v>
      </c>
      <c r="K10" s="250">
        <f t="shared" si="4"/>
        <v>293.10109999999997</v>
      </c>
      <c r="L10" s="251">
        <f t="shared" si="5"/>
        <v>14.669416666666665</v>
      </c>
      <c r="M10" s="252">
        <f t="shared" si="5"/>
        <v>98.783950617283949</v>
      </c>
      <c r="N10" s="253"/>
      <c r="P10" s="242" t="s">
        <v>222</v>
      </c>
    </row>
    <row r="11" spans="2:16" x14ac:dyDescent="0.3">
      <c r="B11" s="255" t="s">
        <v>235</v>
      </c>
      <c r="C11" s="256" t="s">
        <v>230</v>
      </c>
      <c r="D11" s="257">
        <v>700</v>
      </c>
      <c r="E11" s="257">
        <f>D11*13</f>
        <v>9100</v>
      </c>
      <c r="F11" s="258">
        <f t="shared" si="0"/>
        <v>2166.71</v>
      </c>
      <c r="G11" s="259">
        <f t="shared" si="1"/>
        <v>100.1</v>
      </c>
      <c r="H11" s="260">
        <f t="shared" si="2"/>
        <v>674.07407407407402</v>
      </c>
      <c r="I11" s="249">
        <f t="shared" si="3"/>
        <v>12040.884074074074</v>
      </c>
      <c r="K11" s="250">
        <f t="shared" si="4"/>
        <v>166.67000000000002</v>
      </c>
      <c r="L11" s="251">
        <f t="shared" si="5"/>
        <v>8.3416666666666668</v>
      </c>
      <c r="M11" s="252">
        <f t="shared" si="5"/>
        <v>56.172839506172835</v>
      </c>
      <c r="N11" s="253"/>
      <c r="P11" s="261">
        <v>1.0999999999999999E-2</v>
      </c>
    </row>
    <row r="12" spans="2:16" x14ac:dyDescent="0.3">
      <c r="B12" s="262" t="s">
        <v>236</v>
      </c>
      <c r="C12" s="263" t="s">
        <v>230</v>
      </c>
      <c r="D12" s="264">
        <v>1050</v>
      </c>
      <c r="E12" s="264">
        <f>D12*13</f>
        <v>13650</v>
      </c>
      <c r="F12" s="265">
        <f t="shared" si="0"/>
        <v>3250.0650000000001</v>
      </c>
      <c r="G12" s="266">
        <f t="shared" si="1"/>
        <v>150.14999999999998</v>
      </c>
      <c r="H12" s="267">
        <f t="shared" si="2"/>
        <v>1011.1111111111111</v>
      </c>
      <c r="I12" s="249">
        <f t="shared" si="3"/>
        <v>18061.326111111113</v>
      </c>
      <c r="K12" s="250">
        <f t="shared" si="4"/>
        <v>250.005</v>
      </c>
      <c r="L12" s="251">
        <f t="shared" si="5"/>
        <v>12.512499999999998</v>
      </c>
      <c r="M12" s="252">
        <f t="shared" si="5"/>
        <v>84.259259259259252</v>
      </c>
      <c r="P12" s="242" t="s">
        <v>223</v>
      </c>
    </row>
    <row r="13" spans="2:16" x14ac:dyDescent="0.3">
      <c r="B13" s="268" t="s">
        <v>237</v>
      </c>
      <c r="C13" s="17"/>
      <c r="D13" s="17"/>
      <c r="E13" s="17"/>
      <c r="F13" s="17"/>
      <c r="G13" s="17"/>
      <c r="H13" s="17"/>
      <c r="I13" s="17">
        <v>0</v>
      </c>
      <c r="K13" s="9"/>
      <c r="L13" s="269"/>
      <c r="M13" s="270"/>
      <c r="P13" s="271">
        <v>6.9099999999999995E-2</v>
      </c>
    </row>
    <row r="14" spans="2:16" x14ac:dyDescent="0.3">
      <c r="B14" s="272" t="s">
        <v>238</v>
      </c>
      <c r="C14" s="273" t="s">
        <v>230</v>
      </c>
      <c r="D14" s="274">
        <v>700</v>
      </c>
      <c r="E14" s="274">
        <f>D14*13</f>
        <v>9100</v>
      </c>
      <c r="F14" s="275">
        <f>E14*$P$9</f>
        <v>2166.71</v>
      </c>
      <c r="G14" s="276">
        <f>$P$11*E14</f>
        <v>100.1</v>
      </c>
      <c r="H14" s="277">
        <f>E14/13.5</f>
        <v>674.07407407407402</v>
      </c>
      <c r="I14" s="278">
        <f>H14+G14+F14+E14</f>
        <v>12040.884074074074</v>
      </c>
      <c r="K14" s="279">
        <f>F14/13</f>
        <v>166.67000000000002</v>
      </c>
      <c r="L14" s="280">
        <f>G14/12</f>
        <v>8.3416666666666668</v>
      </c>
      <c r="M14" s="281">
        <f>H14/12</f>
        <v>56.172839506172835</v>
      </c>
      <c r="N14" s="282"/>
    </row>
    <row r="16" spans="2:16" x14ac:dyDescent="0.3">
      <c r="E16" s="229"/>
      <c r="H16" s="283"/>
    </row>
    <row r="17" spans="2:22" ht="15.6" x14ac:dyDescent="0.3">
      <c r="B17" s="437" t="s">
        <v>216</v>
      </c>
      <c r="C17" s="438"/>
      <c r="D17" s="284" t="s">
        <v>239</v>
      </c>
      <c r="E17" s="229"/>
    </row>
    <row r="18" spans="2:22" ht="15" thickBot="1" x14ac:dyDescent="0.35">
      <c r="B18" s="285"/>
      <c r="C18" s="285"/>
      <c r="E18" s="229"/>
    </row>
    <row r="19" spans="2:22" x14ac:dyDescent="0.3">
      <c r="B19" s="439" t="s">
        <v>240</v>
      </c>
      <c r="C19" s="440"/>
      <c r="D19" s="286" t="s">
        <v>241</v>
      </c>
    </row>
    <row r="20" spans="2:22" x14ac:dyDescent="0.3">
      <c r="B20" s="287" t="s">
        <v>242</v>
      </c>
      <c r="C20" s="288" t="s">
        <v>243</v>
      </c>
      <c r="D20" s="289">
        <v>2000</v>
      </c>
    </row>
    <row r="21" spans="2:22" x14ac:dyDescent="0.3">
      <c r="B21" s="290" t="s">
        <v>244</v>
      </c>
      <c r="C21" s="291" t="s">
        <v>243</v>
      </c>
      <c r="D21" s="289">
        <v>2000</v>
      </c>
    </row>
    <row r="22" spans="2:22" x14ac:dyDescent="0.3">
      <c r="B22" s="290" t="s">
        <v>245</v>
      </c>
      <c r="C22" s="291" t="s">
        <v>243</v>
      </c>
      <c r="D22" s="289">
        <v>2000</v>
      </c>
    </row>
    <row r="23" spans="2:22" ht="15" thickBot="1" x14ac:dyDescent="0.35">
      <c r="B23" s="292" t="s">
        <v>246</v>
      </c>
      <c r="C23" s="293" t="s">
        <v>243</v>
      </c>
      <c r="D23" s="294">
        <v>5000</v>
      </c>
    </row>
    <row r="25" spans="2:22" ht="15" thickBot="1" x14ac:dyDescent="0.35">
      <c r="B25" s="441" t="s">
        <v>247</v>
      </c>
      <c r="C25" s="441"/>
      <c r="P25" t="s">
        <v>248</v>
      </c>
    </row>
    <row r="26" spans="2:22" x14ac:dyDescent="0.3">
      <c r="B26" s="38"/>
      <c r="C26" s="38">
        <v>2022</v>
      </c>
      <c r="D26" s="38">
        <v>2023</v>
      </c>
      <c r="E26" s="38">
        <v>2024</v>
      </c>
      <c r="F26" s="38">
        <v>2025</v>
      </c>
      <c r="G26" s="38">
        <v>2026</v>
      </c>
      <c r="H26" s="38">
        <v>2027</v>
      </c>
      <c r="I26" s="38">
        <v>2028</v>
      </c>
      <c r="J26" s="38">
        <v>2029</v>
      </c>
      <c r="K26" s="38">
        <v>2030</v>
      </c>
      <c r="L26" s="38">
        <v>2031</v>
      </c>
      <c r="M26" s="219" t="s">
        <v>137</v>
      </c>
      <c r="P26" s="163" t="s">
        <v>249</v>
      </c>
      <c r="Q26" s="164">
        <v>2022</v>
      </c>
      <c r="R26" s="164">
        <v>2023</v>
      </c>
      <c r="S26" s="164">
        <v>2024</v>
      </c>
      <c r="T26" s="164">
        <v>2025</v>
      </c>
      <c r="U26" s="164">
        <v>2026</v>
      </c>
      <c r="V26" s="295" t="s">
        <v>137</v>
      </c>
    </row>
    <row r="27" spans="2:22" x14ac:dyDescent="0.3">
      <c r="B27" s="268" t="s">
        <v>229</v>
      </c>
      <c r="C27" s="17">
        <v>0</v>
      </c>
      <c r="D27" s="17">
        <v>1</v>
      </c>
      <c r="E27" s="17">
        <v>1</v>
      </c>
      <c r="F27" s="17">
        <v>1</v>
      </c>
      <c r="G27" s="17">
        <v>1</v>
      </c>
      <c r="H27" s="17">
        <v>1</v>
      </c>
      <c r="I27" s="17">
        <v>1</v>
      </c>
      <c r="J27" s="17">
        <v>1</v>
      </c>
      <c r="K27" s="17">
        <v>1</v>
      </c>
      <c r="L27" s="17">
        <v>1</v>
      </c>
      <c r="M27" s="17">
        <v>1</v>
      </c>
      <c r="P27" s="296" t="s">
        <v>229</v>
      </c>
      <c r="Q27" s="17">
        <v>0</v>
      </c>
      <c r="R27" s="17">
        <v>1</v>
      </c>
      <c r="S27" s="17">
        <v>0</v>
      </c>
      <c r="T27" s="17">
        <v>0</v>
      </c>
      <c r="U27" s="17">
        <v>0</v>
      </c>
      <c r="V27" s="297">
        <v>1</v>
      </c>
    </row>
    <row r="28" spans="2:22" x14ac:dyDescent="0.3">
      <c r="B28" s="268" t="s">
        <v>231</v>
      </c>
      <c r="C28" s="17">
        <v>0</v>
      </c>
      <c r="D28" s="17">
        <v>1</v>
      </c>
      <c r="E28" s="17">
        <v>1</v>
      </c>
      <c r="F28" s="17">
        <v>1</v>
      </c>
      <c r="G28" s="17">
        <v>1</v>
      </c>
      <c r="H28" s="17">
        <v>1</v>
      </c>
      <c r="I28" s="17">
        <v>1</v>
      </c>
      <c r="J28" s="17">
        <v>1</v>
      </c>
      <c r="K28" s="17">
        <v>1</v>
      </c>
      <c r="L28" s="17">
        <v>1</v>
      </c>
      <c r="M28" s="17">
        <v>1</v>
      </c>
      <c r="P28" s="296" t="s">
        <v>231</v>
      </c>
      <c r="Q28" s="17">
        <v>0</v>
      </c>
      <c r="R28" s="17">
        <v>1</v>
      </c>
      <c r="S28" s="17">
        <v>0</v>
      </c>
      <c r="T28" s="17">
        <v>0</v>
      </c>
      <c r="U28" s="17">
        <v>0</v>
      </c>
      <c r="V28" s="297">
        <v>1</v>
      </c>
    </row>
    <row r="29" spans="2:22" x14ac:dyDescent="0.3">
      <c r="B29" s="268" t="s">
        <v>250</v>
      </c>
      <c r="C29" s="17">
        <v>0</v>
      </c>
      <c r="D29" s="17">
        <v>1</v>
      </c>
      <c r="E29" s="17">
        <v>1</v>
      </c>
      <c r="F29" s="17">
        <v>1</v>
      </c>
      <c r="G29" s="17">
        <v>1</v>
      </c>
      <c r="H29" s="17">
        <v>1</v>
      </c>
      <c r="I29" s="17">
        <v>1</v>
      </c>
      <c r="J29" s="17">
        <v>1</v>
      </c>
      <c r="K29" s="17">
        <v>1</v>
      </c>
      <c r="L29" s="17">
        <v>1</v>
      </c>
      <c r="M29" s="17">
        <v>1</v>
      </c>
      <c r="P29" s="296" t="s">
        <v>250</v>
      </c>
      <c r="Q29" s="17">
        <v>0</v>
      </c>
      <c r="R29" s="17">
        <v>1</v>
      </c>
      <c r="S29" s="17">
        <v>0</v>
      </c>
      <c r="T29" s="17">
        <v>0</v>
      </c>
      <c r="U29" s="17">
        <v>0</v>
      </c>
      <c r="V29" s="297">
        <v>1</v>
      </c>
    </row>
    <row r="30" spans="2:22" x14ac:dyDescent="0.3">
      <c r="B30" s="268" t="s">
        <v>251</v>
      </c>
      <c r="C30" s="17">
        <v>1</v>
      </c>
      <c r="D30" s="17">
        <v>1</v>
      </c>
      <c r="E30" s="17">
        <v>2</v>
      </c>
      <c r="F30" s="17">
        <v>2</v>
      </c>
      <c r="G30" s="17">
        <v>2</v>
      </c>
      <c r="H30" s="17">
        <v>2</v>
      </c>
      <c r="I30" s="17">
        <v>2</v>
      </c>
      <c r="J30" s="17">
        <v>2</v>
      </c>
      <c r="K30" s="17">
        <v>2</v>
      </c>
      <c r="L30" s="17">
        <v>2</v>
      </c>
      <c r="M30" s="17">
        <v>2</v>
      </c>
      <c r="P30" s="296" t="s">
        <v>251</v>
      </c>
      <c r="Q30" s="17">
        <v>1</v>
      </c>
      <c r="R30" s="17">
        <v>0</v>
      </c>
      <c r="S30" s="17">
        <v>1</v>
      </c>
      <c r="T30" s="17">
        <v>0</v>
      </c>
      <c r="U30" s="17">
        <v>0</v>
      </c>
      <c r="V30" s="297">
        <v>2</v>
      </c>
    </row>
    <row r="31" spans="2:22" x14ac:dyDescent="0.3">
      <c r="B31" s="268" t="s">
        <v>238</v>
      </c>
      <c r="C31" s="17">
        <v>0</v>
      </c>
      <c r="D31" s="17">
        <v>1</v>
      </c>
      <c r="E31" s="17">
        <v>1</v>
      </c>
      <c r="F31" s="17">
        <v>2</v>
      </c>
      <c r="G31" s="17">
        <v>2</v>
      </c>
      <c r="H31" s="17">
        <v>2</v>
      </c>
      <c r="I31" s="17">
        <v>2</v>
      </c>
      <c r="J31" s="17">
        <v>2</v>
      </c>
      <c r="K31" s="17">
        <v>2</v>
      </c>
      <c r="L31" s="17">
        <v>2</v>
      </c>
      <c r="M31" s="17">
        <v>2</v>
      </c>
      <c r="P31" s="296" t="s">
        <v>238</v>
      </c>
      <c r="Q31" s="17">
        <v>0</v>
      </c>
      <c r="R31" s="17">
        <v>1</v>
      </c>
      <c r="S31" s="17">
        <v>0</v>
      </c>
      <c r="T31" s="17">
        <v>1</v>
      </c>
      <c r="U31" s="17">
        <v>0</v>
      </c>
      <c r="V31" s="297">
        <v>2</v>
      </c>
    </row>
    <row r="32" spans="2:22" x14ac:dyDescent="0.3">
      <c r="B32" s="268" t="s">
        <v>235</v>
      </c>
      <c r="C32" s="17">
        <v>1</v>
      </c>
      <c r="D32" s="17">
        <v>1</v>
      </c>
      <c r="E32" s="17">
        <v>2</v>
      </c>
      <c r="F32" s="17">
        <v>2</v>
      </c>
      <c r="G32" s="17">
        <v>3</v>
      </c>
      <c r="H32" s="17">
        <v>3</v>
      </c>
      <c r="I32" s="17">
        <v>3</v>
      </c>
      <c r="J32" s="17">
        <v>3</v>
      </c>
      <c r="K32" s="17">
        <v>3</v>
      </c>
      <c r="L32" s="17">
        <v>3</v>
      </c>
      <c r="M32" s="17">
        <v>3</v>
      </c>
      <c r="P32" s="296" t="s">
        <v>235</v>
      </c>
      <c r="Q32" s="17">
        <v>1</v>
      </c>
      <c r="R32" s="17">
        <v>0</v>
      </c>
      <c r="S32" s="17">
        <v>1</v>
      </c>
      <c r="T32" s="17">
        <v>0</v>
      </c>
      <c r="U32" s="17">
        <v>1</v>
      </c>
      <c r="V32" s="297">
        <v>3</v>
      </c>
    </row>
    <row r="33" spans="2:122" x14ac:dyDescent="0.3">
      <c r="B33" s="268" t="s">
        <v>236</v>
      </c>
      <c r="C33" s="17">
        <v>0</v>
      </c>
      <c r="D33" s="17">
        <v>1</v>
      </c>
      <c r="E33" s="17">
        <v>1</v>
      </c>
      <c r="F33" s="17">
        <v>1</v>
      </c>
      <c r="G33" s="17">
        <v>1</v>
      </c>
      <c r="H33" s="17">
        <v>1</v>
      </c>
      <c r="I33" s="17">
        <v>1</v>
      </c>
      <c r="J33" s="17">
        <v>1</v>
      </c>
      <c r="K33" s="17">
        <v>1</v>
      </c>
      <c r="L33" s="17">
        <v>1</v>
      </c>
      <c r="M33" s="17">
        <v>1</v>
      </c>
      <c r="P33" s="296" t="s">
        <v>236</v>
      </c>
      <c r="Q33" s="17">
        <v>0</v>
      </c>
      <c r="R33" s="17">
        <v>1</v>
      </c>
      <c r="S33" s="17">
        <v>0</v>
      </c>
      <c r="T33" s="17">
        <v>0</v>
      </c>
      <c r="U33" s="17">
        <v>0</v>
      </c>
      <c r="V33" s="297">
        <v>1</v>
      </c>
    </row>
    <row r="34" spans="2:122" ht="15" thickBot="1" x14ac:dyDescent="0.35">
      <c r="B34" s="268" t="s">
        <v>252</v>
      </c>
      <c r="C34" s="17">
        <v>3</v>
      </c>
      <c r="D34" s="17">
        <v>3</v>
      </c>
      <c r="E34" s="17">
        <v>3</v>
      </c>
      <c r="F34" s="17">
        <v>3</v>
      </c>
      <c r="G34" s="17">
        <v>3</v>
      </c>
      <c r="H34" s="17">
        <v>3</v>
      </c>
      <c r="I34" s="17">
        <v>3</v>
      </c>
      <c r="J34" s="17">
        <v>3</v>
      </c>
      <c r="K34" s="17">
        <v>3</v>
      </c>
      <c r="L34" s="17">
        <v>3</v>
      </c>
      <c r="M34" s="298" t="s">
        <v>253</v>
      </c>
      <c r="P34" s="299" t="s">
        <v>252</v>
      </c>
      <c r="Q34" s="70">
        <v>3</v>
      </c>
      <c r="R34" s="70">
        <v>3</v>
      </c>
      <c r="S34" s="70">
        <v>3</v>
      </c>
      <c r="T34" s="70">
        <v>3</v>
      </c>
      <c r="U34" s="70">
        <v>3</v>
      </c>
      <c r="V34" s="300" t="s">
        <v>253</v>
      </c>
    </row>
    <row r="36" spans="2:122" x14ac:dyDescent="0.3">
      <c r="B36" s="432" t="s">
        <v>254</v>
      </c>
      <c r="C36" s="432"/>
      <c r="D36" s="432"/>
      <c r="AA36" s="301"/>
      <c r="AM36" s="301"/>
      <c r="AY36" s="301"/>
      <c r="BK36" s="301"/>
    </row>
    <row r="37" spans="2:122" ht="15" thickBot="1" x14ac:dyDescent="0.35">
      <c r="N37" s="302">
        <f>SUM(C39:N39)</f>
        <v>188552.21692037035</v>
      </c>
      <c r="O37" s="283"/>
      <c r="Z37" s="303">
        <f>SUM(O39:Z39)</f>
        <v>297147.36431362957</v>
      </c>
      <c r="AL37" s="304">
        <f>SUM(AA39:AL39)</f>
        <v>369950.00331362966</v>
      </c>
      <c r="AX37" s="304">
        <f>SUM(AM39:AX39)</f>
        <v>370724.17738770362</v>
      </c>
      <c r="BJ37" s="304">
        <f>SUM(AY39:BJ39)</f>
        <v>381898.39146177773</v>
      </c>
      <c r="BV37" s="303">
        <f>SUM(BK39:BV39)</f>
        <v>381898.39146177773</v>
      </c>
      <c r="CH37" s="303">
        <f>SUM(BW39:CH39)</f>
        <v>381898.39146177773</v>
      </c>
      <c r="CT37" s="303">
        <f>SUM(CI39:CT39)</f>
        <v>381898.39146177773</v>
      </c>
      <c r="DF37" s="303">
        <f>SUM(CU39:DF39)</f>
        <v>381898.39146177773</v>
      </c>
      <c r="DR37" s="303">
        <f>SUM(DG39:DR39)</f>
        <v>381898.39146177773</v>
      </c>
    </row>
    <row r="38" spans="2:122" x14ac:dyDescent="0.3">
      <c r="B38" s="305"/>
      <c r="C38" s="306">
        <v>44562</v>
      </c>
      <c r="D38" s="306">
        <v>44593</v>
      </c>
      <c r="E38" s="306">
        <v>44621</v>
      </c>
      <c r="F38" s="306">
        <v>44652</v>
      </c>
      <c r="G38" s="306">
        <v>44682</v>
      </c>
      <c r="H38" s="306">
        <v>44713</v>
      </c>
      <c r="I38" s="306">
        <v>44743</v>
      </c>
      <c r="J38" s="306">
        <v>44774</v>
      </c>
      <c r="K38" s="307">
        <v>44805</v>
      </c>
      <c r="L38" s="308">
        <v>44835</v>
      </c>
      <c r="M38" s="309">
        <v>44866</v>
      </c>
      <c r="N38" s="310">
        <v>44896</v>
      </c>
      <c r="O38" s="311">
        <v>44927</v>
      </c>
      <c r="P38" s="312">
        <v>44958</v>
      </c>
      <c r="Q38" s="312">
        <v>44986</v>
      </c>
      <c r="R38" s="312">
        <v>45017</v>
      </c>
      <c r="S38" s="312">
        <v>45047</v>
      </c>
      <c r="T38" s="312">
        <v>45078</v>
      </c>
      <c r="U38" s="312">
        <v>45108</v>
      </c>
      <c r="V38" s="312">
        <v>45139</v>
      </c>
      <c r="W38" s="312">
        <v>45170</v>
      </c>
      <c r="X38" s="312">
        <v>45200</v>
      </c>
      <c r="Y38" s="312">
        <v>45231</v>
      </c>
      <c r="Z38" s="312">
        <v>45261</v>
      </c>
      <c r="AA38" s="313">
        <v>45292</v>
      </c>
      <c r="AB38" s="313">
        <v>45323</v>
      </c>
      <c r="AC38" s="313">
        <v>45352</v>
      </c>
      <c r="AD38" s="313">
        <v>45383</v>
      </c>
      <c r="AE38" s="313">
        <v>45413</v>
      </c>
      <c r="AF38" s="313">
        <v>45444</v>
      </c>
      <c r="AG38" s="313">
        <v>45474</v>
      </c>
      <c r="AH38" s="313">
        <v>45505</v>
      </c>
      <c r="AI38" s="313">
        <v>45536</v>
      </c>
      <c r="AJ38" s="313">
        <v>45566</v>
      </c>
      <c r="AK38" s="313">
        <v>45597</v>
      </c>
      <c r="AL38" s="313">
        <v>45627</v>
      </c>
      <c r="AM38" s="312">
        <v>45658</v>
      </c>
      <c r="AN38" s="312">
        <v>45689</v>
      </c>
      <c r="AO38" s="312">
        <v>45717</v>
      </c>
      <c r="AP38" s="312">
        <v>45748</v>
      </c>
      <c r="AQ38" s="312">
        <v>45778</v>
      </c>
      <c r="AR38" s="312">
        <v>45809</v>
      </c>
      <c r="AS38" s="312">
        <v>45839</v>
      </c>
      <c r="AT38" s="312">
        <v>45870</v>
      </c>
      <c r="AU38" s="312">
        <v>45901</v>
      </c>
      <c r="AV38" s="312">
        <v>45931</v>
      </c>
      <c r="AW38" s="312">
        <v>45962</v>
      </c>
      <c r="AX38" s="312">
        <v>45992</v>
      </c>
      <c r="AY38" s="313">
        <v>46023</v>
      </c>
      <c r="AZ38" s="313">
        <v>46054</v>
      </c>
      <c r="BA38" s="313">
        <v>46082</v>
      </c>
      <c r="BB38" s="313">
        <v>46113</v>
      </c>
      <c r="BC38" s="313">
        <v>46143</v>
      </c>
      <c r="BD38" s="313">
        <v>46174</v>
      </c>
      <c r="BE38" s="313">
        <v>46204</v>
      </c>
      <c r="BF38" s="313">
        <v>46235</v>
      </c>
      <c r="BG38" s="313">
        <v>46266</v>
      </c>
      <c r="BH38" s="313">
        <v>46296</v>
      </c>
      <c r="BI38" s="313">
        <v>46327</v>
      </c>
      <c r="BJ38" s="313">
        <v>46357</v>
      </c>
      <c r="BK38" s="312">
        <v>46388</v>
      </c>
      <c r="BL38" s="312">
        <v>46419</v>
      </c>
      <c r="BM38" s="312">
        <v>46447</v>
      </c>
      <c r="BN38" s="312">
        <v>46478</v>
      </c>
      <c r="BO38" s="312">
        <v>46508</v>
      </c>
      <c r="BP38" s="312">
        <v>46539</v>
      </c>
      <c r="BQ38" s="312">
        <v>46569</v>
      </c>
      <c r="BR38" s="312">
        <v>46600</v>
      </c>
      <c r="BS38" s="312">
        <v>46631</v>
      </c>
      <c r="BT38" s="312">
        <v>46661</v>
      </c>
      <c r="BU38" s="312">
        <v>46692</v>
      </c>
      <c r="BV38" s="312">
        <v>46722</v>
      </c>
      <c r="BW38" s="313">
        <v>46753</v>
      </c>
      <c r="BX38" s="313">
        <v>46784</v>
      </c>
      <c r="BY38" s="313">
        <v>46813</v>
      </c>
      <c r="BZ38" s="313">
        <v>46844</v>
      </c>
      <c r="CA38" s="313">
        <v>46874</v>
      </c>
      <c r="CB38" s="313">
        <v>46905</v>
      </c>
      <c r="CC38" s="313">
        <v>46935</v>
      </c>
      <c r="CD38" s="313">
        <v>46966</v>
      </c>
      <c r="CE38" s="313">
        <v>46997</v>
      </c>
      <c r="CF38" s="313">
        <v>47027</v>
      </c>
      <c r="CG38" s="313">
        <v>47058</v>
      </c>
      <c r="CH38" s="313">
        <v>47088</v>
      </c>
      <c r="CI38" s="312">
        <v>47119</v>
      </c>
      <c r="CJ38" s="312">
        <v>47150</v>
      </c>
      <c r="CK38" s="312">
        <v>47178</v>
      </c>
      <c r="CL38" s="312">
        <v>47209</v>
      </c>
      <c r="CM38" s="312">
        <v>47239</v>
      </c>
      <c r="CN38" s="312">
        <v>47270</v>
      </c>
      <c r="CO38" s="312">
        <v>47300</v>
      </c>
      <c r="CP38" s="312">
        <v>47331</v>
      </c>
      <c r="CQ38" s="312">
        <v>47362</v>
      </c>
      <c r="CR38" s="312">
        <v>47392</v>
      </c>
      <c r="CS38" s="312">
        <v>47423</v>
      </c>
      <c r="CT38" s="312">
        <v>47453</v>
      </c>
      <c r="CU38" s="313">
        <v>47484</v>
      </c>
      <c r="CV38" s="313">
        <v>47515</v>
      </c>
      <c r="CW38" s="313">
        <v>47543</v>
      </c>
      <c r="CX38" s="313">
        <v>47574</v>
      </c>
      <c r="CY38" s="313">
        <v>47604</v>
      </c>
      <c r="CZ38" s="313">
        <v>47635</v>
      </c>
      <c r="DA38" s="313">
        <v>47665</v>
      </c>
      <c r="DB38" s="313">
        <v>47696</v>
      </c>
      <c r="DC38" s="313">
        <v>47727</v>
      </c>
      <c r="DD38" s="313">
        <v>47757</v>
      </c>
      <c r="DE38" s="313">
        <v>47788</v>
      </c>
      <c r="DF38" s="313">
        <v>47818</v>
      </c>
      <c r="DG38" s="312">
        <v>47849</v>
      </c>
      <c r="DH38" s="312">
        <v>47880</v>
      </c>
      <c r="DI38" s="312">
        <v>47908</v>
      </c>
      <c r="DJ38" s="312">
        <v>47939</v>
      </c>
      <c r="DK38" s="312">
        <v>47969</v>
      </c>
      <c r="DL38" s="312">
        <v>48000</v>
      </c>
      <c r="DM38" s="312">
        <v>48030</v>
      </c>
      <c r="DN38" s="312">
        <v>48061</v>
      </c>
      <c r="DO38" s="312">
        <v>48092</v>
      </c>
      <c r="DP38" s="312">
        <v>48122</v>
      </c>
      <c r="DQ38" s="312">
        <v>48153</v>
      </c>
      <c r="DR38" s="312">
        <v>48183</v>
      </c>
    </row>
    <row r="39" spans="2:122" x14ac:dyDescent="0.3">
      <c r="B39" s="314" t="s">
        <v>255</v>
      </c>
      <c r="C39" s="382">
        <f>C49+C45+C40</f>
        <v>8463</v>
      </c>
      <c r="D39" s="382">
        <f t="shared" ref="D39:I39" si="7">D49+D45+D40</f>
        <v>9674</v>
      </c>
      <c r="E39" s="382">
        <f t="shared" si="7"/>
        <v>10831</v>
      </c>
      <c r="F39" s="382">
        <f t="shared" si="7"/>
        <v>13470</v>
      </c>
      <c r="G39" s="382">
        <f t="shared" si="7"/>
        <v>16671</v>
      </c>
      <c r="H39" s="382">
        <f t="shared" si="7"/>
        <v>17511</v>
      </c>
      <c r="I39" s="382">
        <f t="shared" si="7"/>
        <v>17371</v>
      </c>
      <c r="J39" s="382">
        <f>J49+J45+J40</f>
        <v>17371</v>
      </c>
      <c r="K39" s="383">
        <f>K49+K45+K40</f>
        <v>17371</v>
      </c>
      <c r="L39" s="384">
        <f>L49+L45+L40</f>
        <v>19939.738973456791</v>
      </c>
      <c r="M39" s="385">
        <f t="shared" ref="M39:BX39" si="8">M49+M45+M40</f>
        <v>19939.738973456791</v>
      </c>
      <c r="N39" s="386">
        <f t="shared" si="8"/>
        <v>19939.738973456791</v>
      </c>
      <c r="O39" s="387">
        <f t="shared" si="8"/>
        <v>23013.206554530861</v>
      </c>
      <c r="P39" s="385">
        <f t="shared" si="8"/>
        <v>23013.206554530861</v>
      </c>
      <c r="Q39" s="385">
        <f t="shared" si="8"/>
        <v>23013.206554530861</v>
      </c>
      <c r="R39" s="385">
        <f t="shared" si="8"/>
        <v>23013.206554530861</v>
      </c>
      <c r="S39" s="385">
        <f t="shared" si="8"/>
        <v>23013.206554530861</v>
      </c>
      <c r="T39" s="385">
        <f t="shared" si="8"/>
        <v>23013.206554530861</v>
      </c>
      <c r="U39" s="385">
        <f t="shared" si="8"/>
        <v>23013.206554530861</v>
      </c>
      <c r="V39" s="385">
        <f t="shared" si="8"/>
        <v>23013.206554530861</v>
      </c>
      <c r="W39" s="385">
        <f t="shared" si="8"/>
        <v>28260.427969345677</v>
      </c>
      <c r="X39" s="385">
        <f t="shared" si="8"/>
        <v>28260.427969345677</v>
      </c>
      <c r="Y39" s="385">
        <f t="shared" si="8"/>
        <v>28260.427969345677</v>
      </c>
      <c r="Z39" s="385">
        <f t="shared" si="8"/>
        <v>28260.427969345677</v>
      </c>
      <c r="AA39" s="385">
        <f t="shared" si="8"/>
        <v>30829.166942802469</v>
      </c>
      <c r="AB39" s="385">
        <f t="shared" si="8"/>
        <v>30829.166942802469</v>
      </c>
      <c r="AC39" s="385">
        <f t="shared" si="8"/>
        <v>30829.166942802469</v>
      </c>
      <c r="AD39" s="385">
        <f t="shared" si="8"/>
        <v>30829.166942802469</v>
      </c>
      <c r="AE39" s="385">
        <f t="shared" si="8"/>
        <v>30829.166942802469</v>
      </c>
      <c r="AF39" s="385">
        <f t="shared" si="8"/>
        <v>30829.166942802469</v>
      </c>
      <c r="AG39" s="385">
        <f t="shared" si="8"/>
        <v>30829.166942802469</v>
      </c>
      <c r="AH39" s="385">
        <f t="shared" si="8"/>
        <v>30829.166942802469</v>
      </c>
      <c r="AI39" s="385">
        <f t="shared" si="8"/>
        <v>30829.166942802469</v>
      </c>
      <c r="AJ39" s="385">
        <f t="shared" si="8"/>
        <v>30829.166942802469</v>
      </c>
      <c r="AK39" s="385">
        <f t="shared" si="8"/>
        <v>30829.166942802469</v>
      </c>
      <c r="AL39" s="385">
        <f t="shared" si="8"/>
        <v>30829.166942802469</v>
      </c>
      <c r="AM39" s="385">
        <f t="shared" si="8"/>
        <v>30893.681448975305</v>
      </c>
      <c r="AN39" s="385">
        <f t="shared" si="8"/>
        <v>30893.681448975305</v>
      </c>
      <c r="AO39" s="385">
        <f t="shared" si="8"/>
        <v>30893.681448975305</v>
      </c>
      <c r="AP39" s="385">
        <f t="shared" si="8"/>
        <v>30893.681448975305</v>
      </c>
      <c r="AQ39" s="385">
        <f t="shared" si="8"/>
        <v>30893.681448975305</v>
      </c>
      <c r="AR39" s="385">
        <f t="shared" si="8"/>
        <v>30893.681448975305</v>
      </c>
      <c r="AS39" s="385">
        <f t="shared" si="8"/>
        <v>30893.681448975305</v>
      </c>
      <c r="AT39" s="385">
        <f t="shared" si="8"/>
        <v>30893.681448975305</v>
      </c>
      <c r="AU39" s="385">
        <f t="shared" si="8"/>
        <v>30893.681448975305</v>
      </c>
      <c r="AV39" s="385">
        <f t="shared" si="8"/>
        <v>30893.681448975305</v>
      </c>
      <c r="AW39" s="385">
        <f t="shared" si="8"/>
        <v>30893.681448975305</v>
      </c>
      <c r="AX39" s="385">
        <f t="shared" si="8"/>
        <v>30893.681448975305</v>
      </c>
      <c r="AY39" s="385">
        <f t="shared" si="8"/>
        <v>31824.865955148147</v>
      </c>
      <c r="AZ39" s="385">
        <f t="shared" si="8"/>
        <v>31824.865955148147</v>
      </c>
      <c r="BA39" s="385">
        <f t="shared" si="8"/>
        <v>31824.865955148147</v>
      </c>
      <c r="BB39" s="385">
        <f t="shared" si="8"/>
        <v>31824.865955148147</v>
      </c>
      <c r="BC39" s="385">
        <f t="shared" si="8"/>
        <v>31824.865955148147</v>
      </c>
      <c r="BD39" s="385">
        <f t="shared" si="8"/>
        <v>31824.865955148147</v>
      </c>
      <c r="BE39" s="385">
        <f t="shared" si="8"/>
        <v>31824.865955148147</v>
      </c>
      <c r="BF39" s="385">
        <f t="shared" si="8"/>
        <v>31824.865955148147</v>
      </c>
      <c r="BG39" s="385">
        <f t="shared" si="8"/>
        <v>31824.865955148147</v>
      </c>
      <c r="BH39" s="385">
        <f t="shared" si="8"/>
        <v>31824.865955148147</v>
      </c>
      <c r="BI39" s="385">
        <f t="shared" si="8"/>
        <v>31824.865955148147</v>
      </c>
      <c r="BJ39" s="385">
        <f t="shared" si="8"/>
        <v>31824.865955148147</v>
      </c>
      <c r="BK39" s="385">
        <f t="shared" si="8"/>
        <v>31824.865955148147</v>
      </c>
      <c r="BL39" s="385">
        <f t="shared" si="8"/>
        <v>31824.865955148147</v>
      </c>
      <c r="BM39" s="385">
        <f t="shared" si="8"/>
        <v>31824.865955148147</v>
      </c>
      <c r="BN39" s="385">
        <f t="shared" si="8"/>
        <v>31824.865955148147</v>
      </c>
      <c r="BO39" s="385">
        <f t="shared" si="8"/>
        <v>31824.865955148147</v>
      </c>
      <c r="BP39" s="385">
        <f t="shared" si="8"/>
        <v>31824.865955148147</v>
      </c>
      <c r="BQ39" s="385">
        <f t="shared" si="8"/>
        <v>31824.865955148147</v>
      </c>
      <c r="BR39" s="385">
        <f t="shared" si="8"/>
        <v>31824.865955148147</v>
      </c>
      <c r="BS39" s="385">
        <f t="shared" si="8"/>
        <v>31824.865955148147</v>
      </c>
      <c r="BT39" s="385">
        <f t="shared" si="8"/>
        <v>31824.865955148147</v>
      </c>
      <c r="BU39" s="385">
        <f t="shared" si="8"/>
        <v>31824.865955148147</v>
      </c>
      <c r="BV39" s="385">
        <f t="shared" si="8"/>
        <v>31824.865955148147</v>
      </c>
      <c r="BW39" s="385">
        <f t="shared" si="8"/>
        <v>31824.865955148147</v>
      </c>
      <c r="BX39" s="385">
        <f t="shared" si="8"/>
        <v>31824.865955148147</v>
      </c>
      <c r="BY39" s="385">
        <f t="shared" ref="BY39:DR39" si="9">BY49+BY45+BY40</f>
        <v>31824.865955148147</v>
      </c>
      <c r="BZ39" s="385">
        <f t="shared" si="9"/>
        <v>31824.865955148147</v>
      </c>
      <c r="CA39" s="385">
        <f t="shared" si="9"/>
        <v>31824.865955148147</v>
      </c>
      <c r="CB39" s="385">
        <f t="shared" si="9"/>
        <v>31824.865955148147</v>
      </c>
      <c r="CC39" s="385">
        <f t="shared" si="9"/>
        <v>31824.865955148147</v>
      </c>
      <c r="CD39" s="385">
        <f t="shared" si="9"/>
        <v>31824.865955148147</v>
      </c>
      <c r="CE39" s="385">
        <f t="shared" si="9"/>
        <v>31824.865955148147</v>
      </c>
      <c r="CF39" s="385">
        <f t="shared" si="9"/>
        <v>31824.865955148147</v>
      </c>
      <c r="CG39" s="385">
        <f t="shared" si="9"/>
        <v>31824.865955148147</v>
      </c>
      <c r="CH39" s="385">
        <f t="shared" si="9"/>
        <v>31824.865955148147</v>
      </c>
      <c r="CI39" s="385">
        <f t="shared" si="9"/>
        <v>31824.865955148147</v>
      </c>
      <c r="CJ39" s="385">
        <f t="shared" si="9"/>
        <v>31824.865955148147</v>
      </c>
      <c r="CK39" s="385">
        <f t="shared" si="9"/>
        <v>31824.865955148147</v>
      </c>
      <c r="CL39" s="385">
        <f t="shared" si="9"/>
        <v>31824.865955148147</v>
      </c>
      <c r="CM39" s="385">
        <f t="shared" si="9"/>
        <v>31824.865955148147</v>
      </c>
      <c r="CN39" s="385">
        <f t="shared" si="9"/>
        <v>31824.865955148147</v>
      </c>
      <c r="CO39" s="385">
        <f t="shared" si="9"/>
        <v>31824.865955148147</v>
      </c>
      <c r="CP39" s="385">
        <f t="shared" si="9"/>
        <v>31824.865955148147</v>
      </c>
      <c r="CQ39" s="385">
        <f t="shared" si="9"/>
        <v>31824.865955148147</v>
      </c>
      <c r="CR39" s="385">
        <f t="shared" si="9"/>
        <v>31824.865955148147</v>
      </c>
      <c r="CS39" s="385">
        <f t="shared" si="9"/>
        <v>31824.865955148147</v>
      </c>
      <c r="CT39" s="385">
        <f t="shared" si="9"/>
        <v>31824.865955148147</v>
      </c>
      <c r="CU39" s="385">
        <f t="shared" si="9"/>
        <v>31824.865955148147</v>
      </c>
      <c r="CV39" s="385">
        <f t="shared" si="9"/>
        <v>31824.865955148147</v>
      </c>
      <c r="CW39" s="385">
        <f t="shared" si="9"/>
        <v>31824.865955148147</v>
      </c>
      <c r="CX39" s="385">
        <f t="shared" si="9"/>
        <v>31824.865955148147</v>
      </c>
      <c r="CY39" s="385">
        <f t="shared" si="9"/>
        <v>31824.865955148147</v>
      </c>
      <c r="CZ39" s="385">
        <f t="shared" si="9"/>
        <v>31824.865955148147</v>
      </c>
      <c r="DA39" s="385">
        <f t="shared" si="9"/>
        <v>31824.865955148147</v>
      </c>
      <c r="DB39" s="385">
        <f t="shared" si="9"/>
        <v>31824.865955148147</v>
      </c>
      <c r="DC39" s="385">
        <f t="shared" si="9"/>
        <v>31824.865955148147</v>
      </c>
      <c r="DD39" s="385">
        <f t="shared" si="9"/>
        <v>31824.865955148147</v>
      </c>
      <c r="DE39" s="385">
        <f t="shared" si="9"/>
        <v>31824.865955148147</v>
      </c>
      <c r="DF39" s="385">
        <f t="shared" si="9"/>
        <v>31824.865955148147</v>
      </c>
      <c r="DG39" s="385">
        <f t="shared" si="9"/>
        <v>31824.865955148147</v>
      </c>
      <c r="DH39" s="385">
        <f t="shared" si="9"/>
        <v>31824.865955148147</v>
      </c>
      <c r="DI39" s="385">
        <f t="shared" si="9"/>
        <v>31824.865955148147</v>
      </c>
      <c r="DJ39" s="385">
        <f t="shared" si="9"/>
        <v>31824.865955148147</v>
      </c>
      <c r="DK39" s="385">
        <f t="shared" si="9"/>
        <v>31824.865955148147</v>
      </c>
      <c r="DL39" s="385">
        <f t="shared" si="9"/>
        <v>31824.865955148147</v>
      </c>
      <c r="DM39" s="385">
        <f t="shared" si="9"/>
        <v>31824.865955148147</v>
      </c>
      <c r="DN39" s="385">
        <f t="shared" si="9"/>
        <v>31824.865955148147</v>
      </c>
      <c r="DO39" s="385">
        <f t="shared" si="9"/>
        <v>31824.865955148147</v>
      </c>
      <c r="DP39" s="385">
        <f t="shared" si="9"/>
        <v>31824.865955148147</v>
      </c>
      <c r="DQ39" s="385">
        <f t="shared" si="9"/>
        <v>31824.865955148147</v>
      </c>
      <c r="DR39" s="385">
        <f t="shared" si="9"/>
        <v>31824.865955148147</v>
      </c>
    </row>
    <row r="40" spans="2:122" x14ac:dyDescent="0.3">
      <c r="B40" s="315" t="s">
        <v>256</v>
      </c>
      <c r="C40" s="388">
        <f>SUM(C41:C44)</f>
        <v>7225</v>
      </c>
      <c r="D40" s="388">
        <f t="shared" ref="D40:I40" si="10">SUM(D41:D44)</f>
        <v>8210</v>
      </c>
      <c r="E40" s="388">
        <f t="shared" si="10"/>
        <v>9290</v>
      </c>
      <c r="F40" s="388">
        <f t="shared" si="10"/>
        <v>11440</v>
      </c>
      <c r="G40" s="388">
        <f t="shared" si="10"/>
        <v>14066</v>
      </c>
      <c r="H40" s="388">
        <f t="shared" si="10"/>
        <v>14501</v>
      </c>
      <c r="I40" s="388">
        <f t="shared" si="10"/>
        <v>14570</v>
      </c>
      <c r="J40" s="388">
        <f>SUM(J41:J44)</f>
        <v>14570</v>
      </c>
      <c r="K40" s="389">
        <f>SUM(K41:K44)</f>
        <v>14570</v>
      </c>
      <c r="L40" s="390">
        <f>SUM(L41:L44)</f>
        <v>16501</v>
      </c>
      <c r="M40" s="391">
        <f t="shared" ref="M40:N40" si="11">SUM(M41:M44)</f>
        <v>16501</v>
      </c>
      <c r="N40" s="392">
        <f t="shared" si="11"/>
        <v>16501</v>
      </c>
      <c r="O40" s="393">
        <f>SUM(O41:O44)</f>
        <v>18811.419999999998</v>
      </c>
      <c r="P40" s="391">
        <f t="shared" ref="P40:CA40" si="12">SUM(P41:P44)</f>
        <v>18811.419999999998</v>
      </c>
      <c r="Q40" s="391">
        <f t="shared" si="12"/>
        <v>18811.419999999998</v>
      </c>
      <c r="R40" s="391">
        <f t="shared" si="12"/>
        <v>18811.419999999998</v>
      </c>
      <c r="S40" s="391">
        <f t="shared" si="12"/>
        <v>18811.419999999998</v>
      </c>
      <c r="T40" s="391">
        <f t="shared" si="12"/>
        <v>18811.419999999998</v>
      </c>
      <c r="U40" s="391">
        <f t="shared" si="12"/>
        <v>18811.419999999998</v>
      </c>
      <c r="V40" s="391">
        <f t="shared" si="12"/>
        <v>18811.419999999998</v>
      </c>
      <c r="W40" s="391">
        <f t="shared" si="12"/>
        <v>22707.42</v>
      </c>
      <c r="X40" s="391">
        <f t="shared" si="12"/>
        <v>22707.42</v>
      </c>
      <c r="Y40" s="391">
        <f t="shared" si="12"/>
        <v>22707.42</v>
      </c>
      <c r="Z40" s="391">
        <f t="shared" si="12"/>
        <v>22707.42</v>
      </c>
      <c r="AA40" s="391">
        <f t="shared" si="12"/>
        <v>24638.42</v>
      </c>
      <c r="AB40" s="391">
        <f t="shared" si="12"/>
        <v>24638.42</v>
      </c>
      <c r="AC40" s="391">
        <f t="shared" si="12"/>
        <v>24638.42</v>
      </c>
      <c r="AD40" s="391">
        <f t="shared" si="12"/>
        <v>24638.42</v>
      </c>
      <c r="AE40" s="391">
        <f t="shared" si="12"/>
        <v>24638.42</v>
      </c>
      <c r="AF40" s="391">
        <f t="shared" si="12"/>
        <v>24638.42</v>
      </c>
      <c r="AG40" s="391">
        <f t="shared" si="12"/>
        <v>24638.42</v>
      </c>
      <c r="AH40" s="391">
        <f t="shared" si="12"/>
        <v>24638.42</v>
      </c>
      <c r="AI40" s="391">
        <f t="shared" si="12"/>
        <v>24638.42</v>
      </c>
      <c r="AJ40" s="391">
        <f t="shared" si="12"/>
        <v>24638.42</v>
      </c>
      <c r="AK40" s="391">
        <f t="shared" si="12"/>
        <v>24638.42</v>
      </c>
      <c r="AL40" s="391">
        <f t="shared" si="12"/>
        <v>24638.42</v>
      </c>
      <c r="AM40" s="391">
        <f t="shared" si="12"/>
        <v>24638.42</v>
      </c>
      <c r="AN40" s="391">
        <f t="shared" si="12"/>
        <v>24638.42</v>
      </c>
      <c r="AO40" s="391">
        <f t="shared" si="12"/>
        <v>24638.42</v>
      </c>
      <c r="AP40" s="391">
        <f t="shared" si="12"/>
        <v>24638.42</v>
      </c>
      <c r="AQ40" s="391">
        <f t="shared" si="12"/>
        <v>24638.42</v>
      </c>
      <c r="AR40" s="391">
        <f t="shared" si="12"/>
        <v>24638.42</v>
      </c>
      <c r="AS40" s="391">
        <f t="shared" si="12"/>
        <v>24638.42</v>
      </c>
      <c r="AT40" s="391">
        <f t="shared" si="12"/>
        <v>24638.42</v>
      </c>
      <c r="AU40" s="391">
        <f t="shared" si="12"/>
        <v>24638.42</v>
      </c>
      <c r="AV40" s="391">
        <f t="shared" si="12"/>
        <v>24638.42</v>
      </c>
      <c r="AW40" s="391">
        <f t="shared" si="12"/>
        <v>24638.42</v>
      </c>
      <c r="AX40" s="391">
        <f t="shared" si="12"/>
        <v>24638.42</v>
      </c>
      <c r="AY40" s="391">
        <f t="shared" si="12"/>
        <v>25338.42</v>
      </c>
      <c r="AZ40" s="391">
        <f t="shared" si="12"/>
        <v>25338.42</v>
      </c>
      <c r="BA40" s="391">
        <f t="shared" si="12"/>
        <v>25338.42</v>
      </c>
      <c r="BB40" s="391">
        <f t="shared" si="12"/>
        <v>25338.42</v>
      </c>
      <c r="BC40" s="391">
        <f t="shared" si="12"/>
        <v>25338.42</v>
      </c>
      <c r="BD40" s="391">
        <f t="shared" si="12"/>
        <v>25338.42</v>
      </c>
      <c r="BE40" s="391">
        <f t="shared" si="12"/>
        <v>25338.42</v>
      </c>
      <c r="BF40" s="391">
        <f t="shared" si="12"/>
        <v>25338.42</v>
      </c>
      <c r="BG40" s="391">
        <f t="shared" si="12"/>
        <v>25338.42</v>
      </c>
      <c r="BH40" s="391">
        <f t="shared" si="12"/>
        <v>25338.42</v>
      </c>
      <c r="BI40" s="391">
        <f t="shared" si="12"/>
        <v>25338.42</v>
      </c>
      <c r="BJ40" s="391">
        <f t="shared" si="12"/>
        <v>25338.42</v>
      </c>
      <c r="BK40" s="391">
        <f t="shared" si="12"/>
        <v>25338.42</v>
      </c>
      <c r="BL40" s="391">
        <f t="shared" si="12"/>
        <v>25338.42</v>
      </c>
      <c r="BM40" s="391">
        <f t="shared" si="12"/>
        <v>25338.42</v>
      </c>
      <c r="BN40" s="391">
        <f t="shared" si="12"/>
        <v>25338.42</v>
      </c>
      <c r="BO40" s="391">
        <f t="shared" si="12"/>
        <v>25338.42</v>
      </c>
      <c r="BP40" s="391">
        <f t="shared" si="12"/>
        <v>25338.42</v>
      </c>
      <c r="BQ40" s="391">
        <f t="shared" si="12"/>
        <v>25338.42</v>
      </c>
      <c r="BR40" s="391">
        <f t="shared" si="12"/>
        <v>25338.42</v>
      </c>
      <c r="BS40" s="391">
        <f t="shared" si="12"/>
        <v>25338.42</v>
      </c>
      <c r="BT40" s="391">
        <f t="shared" si="12"/>
        <v>25338.42</v>
      </c>
      <c r="BU40" s="391">
        <f t="shared" si="12"/>
        <v>25338.42</v>
      </c>
      <c r="BV40" s="391">
        <f t="shared" si="12"/>
        <v>25338.42</v>
      </c>
      <c r="BW40" s="391">
        <f t="shared" si="12"/>
        <v>25338.42</v>
      </c>
      <c r="BX40" s="391">
        <f t="shared" si="12"/>
        <v>25338.42</v>
      </c>
      <c r="BY40" s="391">
        <f t="shared" si="12"/>
        <v>25338.42</v>
      </c>
      <c r="BZ40" s="391">
        <f t="shared" si="12"/>
        <v>25338.42</v>
      </c>
      <c r="CA40" s="391">
        <f t="shared" si="12"/>
        <v>25338.42</v>
      </c>
      <c r="CB40" s="391">
        <f t="shared" ref="CB40:DR40" si="13">SUM(CB41:CB44)</f>
        <v>25338.42</v>
      </c>
      <c r="CC40" s="391">
        <f t="shared" si="13"/>
        <v>25338.42</v>
      </c>
      <c r="CD40" s="391">
        <f t="shared" si="13"/>
        <v>25338.42</v>
      </c>
      <c r="CE40" s="391">
        <f t="shared" si="13"/>
        <v>25338.42</v>
      </c>
      <c r="CF40" s="391">
        <f t="shared" si="13"/>
        <v>25338.42</v>
      </c>
      <c r="CG40" s="391">
        <f t="shared" si="13"/>
        <v>25338.42</v>
      </c>
      <c r="CH40" s="391">
        <f t="shared" si="13"/>
        <v>25338.42</v>
      </c>
      <c r="CI40" s="391">
        <f t="shared" si="13"/>
        <v>25338.42</v>
      </c>
      <c r="CJ40" s="391">
        <f t="shared" si="13"/>
        <v>25338.42</v>
      </c>
      <c r="CK40" s="391">
        <f t="shared" si="13"/>
        <v>25338.42</v>
      </c>
      <c r="CL40" s="391">
        <f t="shared" si="13"/>
        <v>25338.42</v>
      </c>
      <c r="CM40" s="391">
        <f t="shared" si="13"/>
        <v>25338.42</v>
      </c>
      <c r="CN40" s="391">
        <f t="shared" si="13"/>
        <v>25338.42</v>
      </c>
      <c r="CO40" s="391">
        <f t="shared" si="13"/>
        <v>25338.42</v>
      </c>
      <c r="CP40" s="391">
        <f t="shared" si="13"/>
        <v>25338.42</v>
      </c>
      <c r="CQ40" s="391">
        <f t="shared" si="13"/>
        <v>25338.42</v>
      </c>
      <c r="CR40" s="391">
        <f t="shared" si="13"/>
        <v>25338.42</v>
      </c>
      <c r="CS40" s="391">
        <f t="shared" si="13"/>
        <v>25338.42</v>
      </c>
      <c r="CT40" s="391">
        <f t="shared" si="13"/>
        <v>25338.42</v>
      </c>
      <c r="CU40" s="391">
        <f t="shared" si="13"/>
        <v>25338.42</v>
      </c>
      <c r="CV40" s="391">
        <f t="shared" si="13"/>
        <v>25338.42</v>
      </c>
      <c r="CW40" s="391">
        <f t="shared" si="13"/>
        <v>25338.42</v>
      </c>
      <c r="CX40" s="391">
        <f t="shared" si="13"/>
        <v>25338.42</v>
      </c>
      <c r="CY40" s="391">
        <f t="shared" si="13"/>
        <v>25338.42</v>
      </c>
      <c r="CZ40" s="391">
        <f t="shared" si="13"/>
        <v>25338.42</v>
      </c>
      <c r="DA40" s="391">
        <f t="shared" si="13"/>
        <v>25338.42</v>
      </c>
      <c r="DB40" s="391">
        <f t="shared" si="13"/>
        <v>25338.42</v>
      </c>
      <c r="DC40" s="391">
        <f t="shared" si="13"/>
        <v>25338.42</v>
      </c>
      <c r="DD40" s="391">
        <f t="shared" si="13"/>
        <v>25338.42</v>
      </c>
      <c r="DE40" s="391">
        <f t="shared" si="13"/>
        <v>25338.42</v>
      </c>
      <c r="DF40" s="391">
        <f t="shared" si="13"/>
        <v>25338.42</v>
      </c>
      <c r="DG40" s="391">
        <f t="shared" si="13"/>
        <v>25338.42</v>
      </c>
      <c r="DH40" s="391">
        <f t="shared" si="13"/>
        <v>25338.42</v>
      </c>
      <c r="DI40" s="391">
        <f t="shared" si="13"/>
        <v>25338.42</v>
      </c>
      <c r="DJ40" s="391">
        <f t="shared" si="13"/>
        <v>25338.42</v>
      </c>
      <c r="DK40" s="391">
        <f t="shared" si="13"/>
        <v>25338.42</v>
      </c>
      <c r="DL40" s="391">
        <f t="shared" si="13"/>
        <v>25338.42</v>
      </c>
      <c r="DM40" s="391">
        <f t="shared" si="13"/>
        <v>25338.42</v>
      </c>
      <c r="DN40" s="391">
        <f t="shared" si="13"/>
        <v>25338.42</v>
      </c>
      <c r="DO40" s="391">
        <f t="shared" si="13"/>
        <v>25338.42</v>
      </c>
      <c r="DP40" s="391">
        <f t="shared" si="13"/>
        <v>25338.42</v>
      </c>
      <c r="DQ40" s="391">
        <f t="shared" si="13"/>
        <v>25338.42</v>
      </c>
      <c r="DR40" s="391">
        <f t="shared" si="13"/>
        <v>25338.42</v>
      </c>
    </row>
    <row r="41" spans="2:122" x14ac:dyDescent="0.3">
      <c r="B41" s="316" t="s">
        <v>257</v>
      </c>
      <c r="C41" s="394">
        <v>2380</v>
      </c>
      <c r="D41" s="394">
        <v>3415</v>
      </c>
      <c r="E41" s="394">
        <v>3789</v>
      </c>
      <c r="F41" s="394">
        <v>4183</v>
      </c>
      <c r="G41" s="394">
        <v>4582</v>
      </c>
      <c r="H41" s="394">
        <v>4835</v>
      </c>
      <c r="I41" s="394">
        <v>4464</v>
      </c>
      <c r="J41" s="394">
        <v>4464</v>
      </c>
      <c r="K41" s="395">
        <v>4464</v>
      </c>
      <c r="L41" s="396">
        <f>K41</f>
        <v>4464</v>
      </c>
      <c r="M41" s="394">
        <f t="shared" ref="M41:AB42" si="14">L41</f>
        <v>4464</v>
      </c>
      <c r="N41" s="397">
        <f t="shared" si="14"/>
        <v>4464</v>
      </c>
      <c r="O41" s="398">
        <f t="shared" si="14"/>
        <v>4464</v>
      </c>
      <c r="P41" s="394">
        <f t="shared" si="14"/>
        <v>4464</v>
      </c>
      <c r="Q41" s="394">
        <f t="shared" si="14"/>
        <v>4464</v>
      </c>
      <c r="R41" s="394">
        <f t="shared" si="14"/>
        <v>4464</v>
      </c>
      <c r="S41" s="394">
        <f t="shared" si="14"/>
        <v>4464</v>
      </c>
      <c r="T41" s="394">
        <f t="shared" si="14"/>
        <v>4464</v>
      </c>
      <c r="U41" s="394">
        <f t="shared" si="14"/>
        <v>4464</v>
      </c>
      <c r="V41" s="394">
        <f t="shared" si="14"/>
        <v>4464</v>
      </c>
      <c r="W41" s="394">
        <f t="shared" si="14"/>
        <v>4464</v>
      </c>
      <c r="X41" s="394">
        <f t="shared" si="14"/>
        <v>4464</v>
      </c>
      <c r="Y41" s="394">
        <f t="shared" si="14"/>
        <v>4464</v>
      </c>
      <c r="Z41" s="394">
        <f t="shared" si="14"/>
        <v>4464</v>
      </c>
      <c r="AA41" s="394">
        <f t="shared" si="14"/>
        <v>4464</v>
      </c>
      <c r="AB41" s="394">
        <f t="shared" si="14"/>
        <v>4464</v>
      </c>
      <c r="AC41" s="394">
        <f t="shared" ref="AC41:AR42" si="15">AB41</f>
        <v>4464</v>
      </c>
      <c r="AD41" s="394">
        <f t="shared" si="15"/>
        <v>4464</v>
      </c>
      <c r="AE41" s="394">
        <f t="shared" si="15"/>
        <v>4464</v>
      </c>
      <c r="AF41" s="394">
        <f t="shared" si="15"/>
        <v>4464</v>
      </c>
      <c r="AG41" s="394">
        <f t="shared" si="15"/>
        <v>4464</v>
      </c>
      <c r="AH41" s="394">
        <f t="shared" si="15"/>
        <v>4464</v>
      </c>
      <c r="AI41" s="394">
        <f t="shared" si="15"/>
        <v>4464</v>
      </c>
      <c r="AJ41" s="394">
        <f t="shared" si="15"/>
        <v>4464</v>
      </c>
      <c r="AK41" s="394">
        <f t="shared" si="15"/>
        <v>4464</v>
      </c>
      <c r="AL41" s="394">
        <f t="shared" si="15"/>
        <v>4464</v>
      </c>
      <c r="AM41" s="394">
        <f t="shared" si="15"/>
        <v>4464</v>
      </c>
      <c r="AN41" s="394">
        <f t="shared" si="15"/>
        <v>4464</v>
      </c>
      <c r="AO41" s="394">
        <f t="shared" si="15"/>
        <v>4464</v>
      </c>
      <c r="AP41" s="394">
        <f t="shared" si="15"/>
        <v>4464</v>
      </c>
      <c r="AQ41" s="394">
        <f t="shared" si="15"/>
        <v>4464</v>
      </c>
      <c r="AR41" s="394">
        <f t="shared" si="15"/>
        <v>4464</v>
      </c>
      <c r="AS41" s="394">
        <f t="shared" ref="AS41:BH42" si="16">AR41</f>
        <v>4464</v>
      </c>
      <c r="AT41" s="394">
        <f t="shared" si="16"/>
        <v>4464</v>
      </c>
      <c r="AU41" s="394">
        <f t="shared" si="16"/>
        <v>4464</v>
      </c>
      <c r="AV41" s="394">
        <f t="shared" si="16"/>
        <v>4464</v>
      </c>
      <c r="AW41" s="394">
        <f t="shared" si="16"/>
        <v>4464</v>
      </c>
      <c r="AX41" s="394">
        <f t="shared" si="16"/>
        <v>4464</v>
      </c>
      <c r="AY41" s="394">
        <f t="shared" si="16"/>
        <v>4464</v>
      </c>
      <c r="AZ41" s="394">
        <f t="shared" si="16"/>
        <v>4464</v>
      </c>
      <c r="BA41" s="394">
        <f t="shared" si="16"/>
        <v>4464</v>
      </c>
      <c r="BB41" s="394">
        <f t="shared" si="16"/>
        <v>4464</v>
      </c>
      <c r="BC41" s="394">
        <f t="shared" si="16"/>
        <v>4464</v>
      </c>
      <c r="BD41" s="394">
        <f t="shared" si="16"/>
        <v>4464</v>
      </c>
      <c r="BE41" s="394">
        <f t="shared" si="16"/>
        <v>4464</v>
      </c>
      <c r="BF41" s="394">
        <f t="shared" si="16"/>
        <v>4464</v>
      </c>
      <c r="BG41" s="394">
        <f t="shared" si="16"/>
        <v>4464</v>
      </c>
      <c r="BH41" s="394">
        <f t="shared" si="16"/>
        <v>4464</v>
      </c>
      <c r="BI41" s="394">
        <f t="shared" ref="BI41:BX42" si="17">BH41</f>
        <v>4464</v>
      </c>
      <c r="BJ41" s="394">
        <f t="shared" si="17"/>
        <v>4464</v>
      </c>
      <c r="BK41" s="394">
        <f t="shared" si="17"/>
        <v>4464</v>
      </c>
      <c r="BL41" s="394">
        <f t="shared" si="17"/>
        <v>4464</v>
      </c>
      <c r="BM41" s="394">
        <f t="shared" si="17"/>
        <v>4464</v>
      </c>
      <c r="BN41" s="394">
        <f t="shared" si="17"/>
        <v>4464</v>
      </c>
      <c r="BO41" s="394">
        <f t="shared" si="17"/>
        <v>4464</v>
      </c>
      <c r="BP41" s="394">
        <f t="shared" si="17"/>
        <v>4464</v>
      </c>
      <c r="BQ41" s="394">
        <f t="shared" si="17"/>
        <v>4464</v>
      </c>
      <c r="BR41" s="394">
        <f t="shared" si="17"/>
        <v>4464</v>
      </c>
      <c r="BS41" s="394">
        <f t="shared" si="17"/>
        <v>4464</v>
      </c>
      <c r="BT41" s="394">
        <f t="shared" si="17"/>
        <v>4464</v>
      </c>
      <c r="BU41" s="394">
        <f t="shared" si="17"/>
        <v>4464</v>
      </c>
      <c r="BV41" s="394">
        <f t="shared" si="17"/>
        <v>4464</v>
      </c>
      <c r="BW41" s="394">
        <f t="shared" si="17"/>
        <v>4464</v>
      </c>
      <c r="BX41" s="394">
        <f t="shared" si="17"/>
        <v>4464</v>
      </c>
      <c r="BY41" s="394">
        <f t="shared" ref="BY41:CN42" si="18">BX41</f>
        <v>4464</v>
      </c>
      <c r="BZ41" s="394">
        <f t="shared" si="18"/>
        <v>4464</v>
      </c>
      <c r="CA41" s="394">
        <f t="shared" si="18"/>
        <v>4464</v>
      </c>
      <c r="CB41" s="394">
        <f t="shared" si="18"/>
        <v>4464</v>
      </c>
      <c r="CC41" s="394">
        <f t="shared" si="18"/>
        <v>4464</v>
      </c>
      <c r="CD41" s="394">
        <f t="shared" si="18"/>
        <v>4464</v>
      </c>
      <c r="CE41" s="394">
        <f t="shared" si="18"/>
        <v>4464</v>
      </c>
      <c r="CF41" s="394">
        <f t="shared" si="18"/>
        <v>4464</v>
      </c>
      <c r="CG41" s="394">
        <f t="shared" si="18"/>
        <v>4464</v>
      </c>
      <c r="CH41" s="394">
        <f t="shared" si="18"/>
        <v>4464</v>
      </c>
      <c r="CI41" s="394">
        <f t="shared" si="18"/>
        <v>4464</v>
      </c>
      <c r="CJ41" s="394">
        <f t="shared" si="18"/>
        <v>4464</v>
      </c>
      <c r="CK41" s="394">
        <f t="shared" si="18"/>
        <v>4464</v>
      </c>
      <c r="CL41" s="394">
        <f t="shared" si="18"/>
        <v>4464</v>
      </c>
      <c r="CM41" s="394">
        <f t="shared" si="18"/>
        <v>4464</v>
      </c>
      <c r="CN41" s="394">
        <f t="shared" si="18"/>
        <v>4464</v>
      </c>
      <c r="CO41" s="394">
        <f t="shared" ref="CO41:DD42" si="19">CN41</f>
        <v>4464</v>
      </c>
      <c r="CP41" s="394">
        <f t="shared" si="19"/>
        <v>4464</v>
      </c>
      <c r="CQ41" s="394">
        <f t="shared" si="19"/>
        <v>4464</v>
      </c>
      <c r="CR41" s="394">
        <f t="shared" si="19"/>
        <v>4464</v>
      </c>
      <c r="CS41" s="394">
        <f t="shared" si="19"/>
        <v>4464</v>
      </c>
      <c r="CT41" s="394">
        <f t="shared" si="19"/>
        <v>4464</v>
      </c>
      <c r="CU41" s="394">
        <f t="shared" si="19"/>
        <v>4464</v>
      </c>
      <c r="CV41" s="394">
        <f t="shared" si="19"/>
        <v>4464</v>
      </c>
      <c r="CW41" s="394">
        <f t="shared" si="19"/>
        <v>4464</v>
      </c>
      <c r="CX41" s="394">
        <f t="shared" si="19"/>
        <v>4464</v>
      </c>
      <c r="CY41" s="394">
        <f t="shared" si="19"/>
        <v>4464</v>
      </c>
      <c r="CZ41" s="394">
        <f t="shared" si="19"/>
        <v>4464</v>
      </c>
      <c r="DA41" s="394">
        <f t="shared" si="19"/>
        <v>4464</v>
      </c>
      <c r="DB41" s="394">
        <f t="shared" si="19"/>
        <v>4464</v>
      </c>
      <c r="DC41" s="394">
        <f t="shared" si="19"/>
        <v>4464</v>
      </c>
      <c r="DD41" s="394">
        <f t="shared" si="19"/>
        <v>4464</v>
      </c>
      <c r="DE41" s="394">
        <f t="shared" ref="DE41:DR42" si="20">DD41</f>
        <v>4464</v>
      </c>
      <c r="DF41" s="394">
        <f t="shared" si="20"/>
        <v>4464</v>
      </c>
      <c r="DG41" s="394">
        <f t="shared" si="20"/>
        <v>4464</v>
      </c>
      <c r="DH41" s="394">
        <f t="shared" si="20"/>
        <v>4464</v>
      </c>
      <c r="DI41" s="394">
        <f t="shared" si="20"/>
        <v>4464</v>
      </c>
      <c r="DJ41" s="394">
        <f t="shared" si="20"/>
        <v>4464</v>
      </c>
      <c r="DK41" s="394">
        <f t="shared" si="20"/>
        <v>4464</v>
      </c>
      <c r="DL41" s="394">
        <f t="shared" si="20"/>
        <v>4464</v>
      </c>
      <c r="DM41" s="394">
        <f t="shared" si="20"/>
        <v>4464</v>
      </c>
      <c r="DN41" s="394">
        <f t="shared" si="20"/>
        <v>4464</v>
      </c>
      <c r="DO41" s="394">
        <f t="shared" si="20"/>
        <v>4464</v>
      </c>
      <c r="DP41" s="394">
        <f t="shared" si="20"/>
        <v>4464</v>
      </c>
      <c r="DQ41" s="394">
        <f t="shared" si="20"/>
        <v>4464</v>
      </c>
      <c r="DR41" s="394">
        <f t="shared" si="20"/>
        <v>4464</v>
      </c>
    </row>
    <row r="42" spans="2:122" x14ac:dyDescent="0.3">
      <c r="B42" s="316" t="s">
        <v>258</v>
      </c>
      <c r="C42" s="394">
        <v>2956</v>
      </c>
      <c r="D42" s="394">
        <v>3124</v>
      </c>
      <c r="E42" s="394">
        <v>3865</v>
      </c>
      <c r="F42" s="394">
        <v>3420</v>
      </c>
      <c r="G42" s="394">
        <v>3850</v>
      </c>
      <c r="H42" s="394">
        <v>3737</v>
      </c>
      <c r="I42" s="394">
        <v>3602</v>
      </c>
      <c r="J42" s="394">
        <v>3602</v>
      </c>
      <c r="K42" s="395">
        <v>3602</v>
      </c>
      <c r="L42" s="396">
        <f>K42</f>
        <v>3602</v>
      </c>
      <c r="M42" s="394">
        <f t="shared" si="14"/>
        <v>3602</v>
      </c>
      <c r="N42" s="397">
        <f t="shared" si="14"/>
        <v>3602</v>
      </c>
      <c r="O42" s="398">
        <f t="shared" si="14"/>
        <v>3602</v>
      </c>
      <c r="P42" s="394">
        <f t="shared" si="14"/>
        <v>3602</v>
      </c>
      <c r="Q42" s="394">
        <f t="shared" si="14"/>
        <v>3602</v>
      </c>
      <c r="R42" s="394">
        <f t="shared" si="14"/>
        <v>3602</v>
      </c>
      <c r="S42" s="394">
        <f t="shared" si="14"/>
        <v>3602</v>
      </c>
      <c r="T42" s="394">
        <f t="shared" si="14"/>
        <v>3602</v>
      </c>
      <c r="U42" s="394">
        <f t="shared" si="14"/>
        <v>3602</v>
      </c>
      <c r="V42" s="394">
        <f t="shared" si="14"/>
        <v>3602</v>
      </c>
      <c r="W42" s="394">
        <f t="shared" si="14"/>
        <v>3602</v>
      </c>
      <c r="X42" s="394">
        <f t="shared" si="14"/>
        <v>3602</v>
      </c>
      <c r="Y42" s="394">
        <f t="shared" si="14"/>
        <v>3602</v>
      </c>
      <c r="Z42" s="394">
        <f t="shared" si="14"/>
        <v>3602</v>
      </c>
      <c r="AA42" s="394">
        <f t="shared" si="14"/>
        <v>3602</v>
      </c>
      <c r="AB42" s="394">
        <f t="shared" si="14"/>
        <v>3602</v>
      </c>
      <c r="AC42" s="394">
        <f t="shared" si="15"/>
        <v>3602</v>
      </c>
      <c r="AD42" s="394">
        <f t="shared" si="15"/>
        <v>3602</v>
      </c>
      <c r="AE42" s="394">
        <f t="shared" si="15"/>
        <v>3602</v>
      </c>
      <c r="AF42" s="394">
        <f t="shared" si="15"/>
        <v>3602</v>
      </c>
      <c r="AG42" s="394">
        <f t="shared" si="15"/>
        <v>3602</v>
      </c>
      <c r="AH42" s="394">
        <f t="shared" si="15"/>
        <v>3602</v>
      </c>
      <c r="AI42" s="394">
        <f t="shared" si="15"/>
        <v>3602</v>
      </c>
      <c r="AJ42" s="394">
        <f t="shared" si="15"/>
        <v>3602</v>
      </c>
      <c r="AK42" s="394">
        <f t="shared" si="15"/>
        <v>3602</v>
      </c>
      <c r="AL42" s="394">
        <f t="shared" si="15"/>
        <v>3602</v>
      </c>
      <c r="AM42" s="394">
        <f t="shared" si="15"/>
        <v>3602</v>
      </c>
      <c r="AN42" s="394">
        <f t="shared" si="15"/>
        <v>3602</v>
      </c>
      <c r="AO42" s="394">
        <f t="shared" si="15"/>
        <v>3602</v>
      </c>
      <c r="AP42" s="394">
        <f t="shared" si="15"/>
        <v>3602</v>
      </c>
      <c r="AQ42" s="394">
        <f t="shared" si="15"/>
        <v>3602</v>
      </c>
      <c r="AR42" s="394">
        <f t="shared" si="15"/>
        <v>3602</v>
      </c>
      <c r="AS42" s="394">
        <f t="shared" si="16"/>
        <v>3602</v>
      </c>
      <c r="AT42" s="394">
        <f t="shared" si="16"/>
        <v>3602</v>
      </c>
      <c r="AU42" s="394">
        <f t="shared" si="16"/>
        <v>3602</v>
      </c>
      <c r="AV42" s="394">
        <f t="shared" si="16"/>
        <v>3602</v>
      </c>
      <c r="AW42" s="394">
        <f t="shared" si="16"/>
        <v>3602</v>
      </c>
      <c r="AX42" s="394">
        <f t="shared" si="16"/>
        <v>3602</v>
      </c>
      <c r="AY42" s="394">
        <f t="shared" si="16"/>
        <v>3602</v>
      </c>
      <c r="AZ42" s="394">
        <f t="shared" si="16"/>
        <v>3602</v>
      </c>
      <c r="BA42" s="394">
        <f t="shared" si="16"/>
        <v>3602</v>
      </c>
      <c r="BB42" s="394">
        <f t="shared" si="16"/>
        <v>3602</v>
      </c>
      <c r="BC42" s="394">
        <f t="shared" si="16"/>
        <v>3602</v>
      </c>
      <c r="BD42" s="394">
        <f t="shared" si="16"/>
        <v>3602</v>
      </c>
      <c r="BE42" s="394">
        <f t="shared" si="16"/>
        <v>3602</v>
      </c>
      <c r="BF42" s="394">
        <f t="shared" si="16"/>
        <v>3602</v>
      </c>
      <c r="BG42" s="394">
        <f t="shared" si="16"/>
        <v>3602</v>
      </c>
      <c r="BH42" s="394">
        <f t="shared" si="16"/>
        <v>3602</v>
      </c>
      <c r="BI42" s="394">
        <f t="shared" si="17"/>
        <v>3602</v>
      </c>
      <c r="BJ42" s="394">
        <f t="shared" si="17"/>
        <v>3602</v>
      </c>
      <c r="BK42" s="394">
        <f t="shared" si="17"/>
        <v>3602</v>
      </c>
      <c r="BL42" s="394">
        <f t="shared" si="17"/>
        <v>3602</v>
      </c>
      <c r="BM42" s="394">
        <f t="shared" si="17"/>
        <v>3602</v>
      </c>
      <c r="BN42" s="394">
        <f t="shared" si="17"/>
        <v>3602</v>
      </c>
      <c r="BO42" s="394">
        <f t="shared" si="17"/>
        <v>3602</v>
      </c>
      <c r="BP42" s="394">
        <f t="shared" si="17"/>
        <v>3602</v>
      </c>
      <c r="BQ42" s="394">
        <f t="shared" si="17"/>
        <v>3602</v>
      </c>
      <c r="BR42" s="394">
        <f t="shared" si="17"/>
        <v>3602</v>
      </c>
      <c r="BS42" s="394">
        <f t="shared" si="17"/>
        <v>3602</v>
      </c>
      <c r="BT42" s="394">
        <f t="shared" si="17"/>
        <v>3602</v>
      </c>
      <c r="BU42" s="394">
        <f t="shared" si="17"/>
        <v>3602</v>
      </c>
      <c r="BV42" s="394">
        <f t="shared" si="17"/>
        <v>3602</v>
      </c>
      <c r="BW42" s="394">
        <f t="shared" si="17"/>
        <v>3602</v>
      </c>
      <c r="BX42" s="394">
        <f t="shared" si="17"/>
        <v>3602</v>
      </c>
      <c r="BY42" s="394">
        <f t="shared" si="18"/>
        <v>3602</v>
      </c>
      <c r="BZ42" s="394">
        <f t="shared" si="18"/>
        <v>3602</v>
      </c>
      <c r="CA42" s="394">
        <f t="shared" si="18"/>
        <v>3602</v>
      </c>
      <c r="CB42" s="394">
        <f t="shared" si="18"/>
        <v>3602</v>
      </c>
      <c r="CC42" s="394">
        <f t="shared" si="18"/>
        <v>3602</v>
      </c>
      <c r="CD42" s="394">
        <f t="shared" si="18"/>
        <v>3602</v>
      </c>
      <c r="CE42" s="394">
        <f t="shared" si="18"/>
        <v>3602</v>
      </c>
      <c r="CF42" s="394">
        <f t="shared" si="18"/>
        <v>3602</v>
      </c>
      <c r="CG42" s="394">
        <f t="shared" si="18"/>
        <v>3602</v>
      </c>
      <c r="CH42" s="394">
        <f t="shared" si="18"/>
        <v>3602</v>
      </c>
      <c r="CI42" s="394">
        <f t="shared" si="18"/>
        <v>3602</v>
      </c>
      <c r="CJ42" s="394">
        <f t="shared" si="18"/>
        <v>3602</v>
      </c>
      <c r="CK42" s="394">
        <f t="shared" si="18"/>
        <v>3602</v>
      </c>
      <c r="CL42" s="394">
        <f t="shared" si="18"/>
        <v>3602</v>
      </c>
      <c r="CM42" s="394">
        <f t="shared" si="18"/>
        <v>3602</v>
      </c>
      <c r="CN42" s="394">
        <f t="shared" si="18"/>
        <v>3602</v>
      </c>
      <c r="CO42" s="394">
        <f t="shared" si="19"/>
        <v>3602</v>
      </c>
      <c r="CP42" s="394">
        <f t="shared" si="19"/>
        <v>3602</v>
      </c>
      <c r="CQ42" s="394">
        <f t="shared" si="19"/>
        <v>3602</v>
      </c>
      <c r="CR42" s="394">
        <f t="shared" si="19"/>
        <v>3602</v>
      </c>
      <c r="CS42" s="394">
        <f t="shared" si="19"/>
        <v>3602</v>
      </c>
      <c r="CT42" s="394">
        <f t="shared" si="19"/>
        <v>3602</v>
      </c>
      <c r="CU42" s="394">
        <f t="shared" si="19"/>
        <v>3602</v>
      </c>
      <c r="CV42" s="394">
        <f t="shared" si="19"/>
        <v>3602</v>
      </c>
      <c r="CW42" s="394">
        <f t="shared" si="19"/>
        <v>3602</v>
      </c>
      <c r="CX42" s="394">
        <f t="shared" si="19"/>
        <v>3602</v>
      </c>
      <c r="CY42" s="394">
        <f t="shared" si="19"/>
        <v>3602</v>
      </c>
      <c r="CZ42" s="394">
        <f t="shared" si="19"/>
        <v>3602</v>
      </c>
      <c r="DA42" s="394">
        <f t="shared" si="19"/>
        <v>3602</v>
      </c>
      <c r="DB42" s="394">
        <f t="shared" si="19"/>
        <v>3602</v>
      </c>
      <c r="DC42" s="394">
        <f t="shared" si="19"/>
        <v>3602</v>
      </c>
      <c r="DD42" s="394">
        <f t="shared" si="19"/>
        <v>3602</v>
      </c>
      <c r="DE42" s="394">
        <f t="shared" si="20"/>
        <v>3602</v>
      </c>
      <c r="DF42" s="394">
        <f t="shared" si="20"/>
        <v>3602</v>
      </c>
      <c r="DG42" s="394">
        <f t="shared" si="20"/>
        <v>3602</v>
      </c>
      <c r="DH42" s="394">
        <f t="shared" si="20"/>
        <v>3602</v>
      </c>
      <c r="DI42" s="394">
        <f t="shared" si="20"/>
        <v>3602</v>
      </c>
      <c r="DJ42" s="394">
        <f t="shared" si="20"/>
        <v>3602</v>
      </c>
      <c r="DK42" s="394">
        <f t="shared" si="20"/>
        <v>3602</v>
      </c>
      <c r="DL42" s="394">
        <f t="shared" si="20"/>
        <v>3602</v>
      </c>
      <c r="DM42" s="394">
        <f t="shared" si="20"/>
        <v>3602</v>
      </c>
      <c r="DN42" s="394">
        <f t="shared" si="20"/>
        <v>3602</v>
      </c>
      <c r="DO42" s="394">
        <f t="shared" si="20"/>
        <v>3602</v>
      </c>
      <c r="DP42" s="394">
        <f t="shared" si="20"/>
        <v>3602</v>
      </c>
      <c r="DQ42" s="394">
        <f t="shared" si="20"/>
        <v>3602</v>
      </c>
      <c r="DR42" s="394">
        <f t="shared" si="20"/>
        <v>3602</v>
      </c>
    </row>
    <row r="43" spans="2:122" x14ac:dyDescent="0.3">
      <c r="B43" s="316" t="s">
        <v>259</v>
      </c>
      <c r="C43" s="399">
        <v>502</v>
      </c>
      <c r="D43" s="399">
        <v>340</v>
      </c>
      <c r="E43" s="399"/>
      <c r="F43" s="399">
        <v>991</v>
      </c>
      <c r="G43" s="394">
        <v>2080</v>
      </c>
      <c r="H43" s="394">
        <v>2195</v>
      </c>
      <c r="I43" s="394">
        <v>2945</v>
      </c>
      <c r="J43" s="394">
        <v>2945</v>
      </c>
      <c r="K43" s="395">
        <v>2945</v>
      </c>
      <c r="L43" s="396">
        <f>SUMPRODUCT($D$7:$D$13,L$57:L$63)+$K$43</f>
        <v>4876</v>
      </c>
      <c r="M43" s="394">
        <f t="shared" ref="M43:N43" si="21">SUMPRODUCT($D$7:$D$13,M$57:M$63)+$K$43</f>
        <v>4876</v>
      </c>
      <c r="N43" s="397">
        <f t="shared" si="21"/>
        <v>4876</v>
      </c>
      <c r="O43" s="398">
        <f>SUMPRODUCT($D$7:$D$13,O$57:O$63)+$K$43</f>
        <v>7186.42</v>
      </c>
      <c r="P43" s="394">
        <f t="shared" ref="P43:CA43" si="22">SUMPRODUCT($D$7:$D$13,P$57:P$63)+$K$43</f>
        <v>7186.42</v>
      </c>
      <c r="Q43" s="394">
        <f t="shared" si="22"/>
        <v>7186.42</v>
      </c>
      <c r="R43" s="394">
        <f t="shared" si="22"/>
        <v>7186.42</v>
      </c>
      <c r="S43" s="394">
        <f t="shared" si="22"/>
        <v>7186.42</v>
      </c>
      <c r="T43" s="394">
        <f t="shared" si="22"/>
        <v>7186.42</v>
      </c>
      <c r="U43" s="394">
        <f t="shared" si="22"/>
        <v>7186.42</v>
      </c>
      <c r="V43" s="394">
        <f t="shared" si="22"/>
        <v>7186.42</v>
      </c>
      <c r="W43" s="394">
        <f t="shared" si="22"/>
        <v>11082.42</v>
      </c>
      <c r="X43" s="394">
        <f t="shared" si="22"/>
        <v>11082.42</v>
      </c>
      <c r="Y43" s="394">
        <f t="shared" si="22"/>
        <v>11082.42</v>
      </c>
      <c r="Z43" s="394">
        <f t="shared" si="22"/>
        <v>11082.42</v>
      </c>
      <c r="AA43" s="394">
        <f t="shared" si="22"/>
        <v>13013.42</v>
      </c>
      <c r="AB43" s="394">
        <f t="shared" si="22"/>
        <v>13013.42</v>
      </c>
      <c r="AC43" s="394">
        <f t="shared" si="22"/>
        <v>13013.42</v>
      </c>
      <c r="AD43" s="394">
        <f t="shared" si="22"/>
        <v>13013.42</v>
      </c>
      <c r="AE43" s="394">
        <f t="shared" si="22"/>
        <v>13013.42</v>
      </c>
      <c r="AF43" s="394">
        <f t="shared" si="22"/>
        <v>13013.42</v>
      </c>
      <c r="AG43" s="394">
        <f t="shared" si="22"/>
        <v>13013.42</v>
      </c>
      <c r="AH43" s="394">
        <f t="shared" si="22"/>
        <v>13013.42</v>
      </c>
      <c r="AI43" s="394">
        <f t="shared" si="22"/>
        <v>13013.42</v>
      </c>
      <c r="AJ43" s="394">
        <f t="shared" si="22"/>
        <v>13013.42</v>
      </c>
      <c r="AK43" s="394">
        <f t="shared" si="22"/>
        <v>13013.42</v>
      </c>
      <c r="AL43" s="394">
        <f t="shared" si="22"/>
        <v>13013.42</v>
      </c>
      <c r="AM43" s="394">
        <f t="shared" si="22"/>
        <v>13013.42</v>
      </c>
      <c r="AN43" s="394">
        <f t="shared" si="22"/>
        <v>13013.42</v>
      </c>
      <c r="AO43" s="394">
        <f t="shared" si="22"/>
        <v>13013.42</v>
      </c>
      <c r="AP43" s="394">
        <f t="shared" si="22"/>
        <v>13013.42</v>
      </c>
      <c r="AQ43" s="394">
        <f t="shared" si="22"/>
        <v>13013.42</v>
      </c>
      <c r="AR43" s="394">
        <f t="shared" si="22"/>
        <v>13013.42</v>
      </c>
      <c r="AS43" s="394">
        <f t="shared" si="22"/>
        <v>13013.42</v>
      </c>
      <c r="AT43" s="394">
        <f t="shared" si="22"/>
        <v>13013.42</v>
      </c>
      <c r="AU43" s="394">
        <f t="shared" si="22"/>
        <v>13013.42</v>
      </c>
      <c r="AV43" s="394">
        <f t="shared" si="22"/>
        <v>13013.42</v>
      </c>
      <c r="AW43" s="394">
        <f t="shared" si="22"/>
        <v>13013.42</v>
      </c>
      <c r="AX43" s="394">
        <f t="shared" si="22"/>
        <v>13013.42</v>
      </c>
      <c r="AY43" s="394">
        <f t="shared" si="22"/>
        <v>13713.42</v>
      </c>
      <c r="AZ43" s="394">
        <f t="shared" si="22"/>
        <v>13713.42</v>
      </c>
      <c r="BA43" s="394">
        <f t="shared" si="22"/>
        <v>13713.42</v>
      </c>
      <c r="BB43" s="394">
        <f t="shared" si="22"/>
        <v>13713.42</v>
      </c>
      <c r="BC43" s="394">
        <f t="shared" si="22"/>
        <v>13713.42</v>
      </c>
      <c r="BD43" s="394">
        <f t="shared" si="22"/>
        <v>13713.42</v>
      </c>
      <c r="BE43" s="394">
        <f t="shared" si="22"/>
        <v>13713.42</v>
      </c>
      <c r="BF43" s="394">
        <f>SUMPRODUCT($D$7:$D$13,BF$57:BF$63)+$K$43</f>
        <v>13713.42</v>
      </c>
      <c r="BG43" s="394">
        <f t="shared" si="22"/>
        <v>13713.42</v>
      </c>
      <c r="BH43" s="394">
        <f t="shared" si="22"/>
        <v>13713.42</v>
      </c>
      <c r="BI43" s="394">
        <f t="shared" si="22"/>
        <v>13713.42</v>
      </c>
      <c r="BJ43" s="394">
        <f t="shared" si="22"/>
        <v>13713.42</v>
      </c>
      <c r="BK43" s="394">
        <f t="shared" si="22"/>
        <v>13713.42</v>
      </c>
      <c r="BL43" s="394">
        <f t="shared" si="22"/>
        <v>13713.42</v>
      </c>
      <c r="BM43" s="394">
        <f t="shared" si="22"/>
        <v>13713.42</v>
      </c>
      <c r="BN43" s="394">
        <f t="shared" si="22"/>
        <v>13713.42</v>
      </c>
      <c r="BO43" s="394">
        <f t="shared" si="22"/>
        <v>13713.42</v>
      </c>
      <c r="BP43" s="394">
        <f t="shared" si="22"/>
        <v>13713.42</v>
      </c>
      <c r="BQ43" s="394">
        <f t="shared" si="22"/>
        <v>13713.42</v>
      </c>
      <c r="BR43" s="394">
        <f t="shared" si="22"/>
        <v>13713.42</v>
      </c>
      <c r="BS43" s="394">
        <f t="shared" si="22"/>
        <v>13713.42</v>
      </c>
      <c r="BT43" s="394">
        <f t="shared" si="22"/>
        <v>13713.42</v>
      </c>
      <c r="BU43" s="394">
        <f t="shared" si="22"/>
        <v>13713.42</v>
      </c>
      <c r="BV43" s="394">
        <f t="shared" si="22"/>
        <v>13713.42</v>
      </c>
      <c r="BW43" s="394">
        <f t="shared" si="22"/>
        <v>13713.42</v>
      </c>
      <c r="BX43" s="394">
        <f t="shared" si="22"/>
        <v>13713.42</v>
      </c>
      <c r="BY43" s="394">
        <f t="shared" si="22"/>
        <v>13713.42</v>
      </c>
      <c r="BZ43" s="394">
        <f t="shared" si="22"/>
        <v>13713.42</v>
      </c>
      <c r="CA43" s="394">
        <f t="shared" si="22"/>
        <v>13713.42</v>
      </c>
      <c r="CB43" s="394">
        <f t="shared" ref="CB43:DR43" si="23">SUMPRODUCT($D$7:$D$13,CB$57:CB$63)+$K$43</f>
        <v>13713.42</v>
      </c>
      <c r="CC43" s="394">
        <f t="shared" si="23"/>
        <v>13713.42</v>
      </c>
      <c r="CD43" s="394">
        <f t="shared" si="23"/>
        <v>13713.42</v>
      </c>
      <c r="CE43" s="394">
        <f t="shared" si="23"/>
        <v>13713.42</v>
      </c>
      <c r="CF43" s="394">
        <f t="shared" si="23"/>
        <v>13713.42</v>
      </c>
      <c r="CG43" s="394">
        <f t="shared" si="23"/>
        <v>13713.42</v>
      </c>
      <c r="CH43" s="394">
        <f t="shared" si="23"/>
        <v>13713.42</v>
      </c>
      <c r="CI43" s="394">
        <f t="shared" si="23"/>
        <v>13713.42</v>
      </c>
      <c r="CJ43" s="394">
        <f t="shared" si="23"/>
        <v>13713.42</v>
      </c>
      <c r="CK43" s="394">
        <f t="shared" si="23"/>
        <v>13713.42</v>
      </c>
      <c r="CL43" s="394">
        <f t="shared" si="23"/>
        <v>13713.42</v>
      </c>
      <c r="CM43" s="394">
        <f t="shared" si="23"/>
        <v>13713.42</v>
      </c>
      <c r="CN43" s="394">
        <f t="shared" si="23"/>
        <v>13713.42</v>
      </c>
      <c r="CO43" s="394">
        <f t="shared" si="23"/>
        <v>13713.42</v>
      </c>
      <c r="CP43" s="394">
        <f t="shared" si="23"/>
        <v>13713.42</v>
      </c>
      <c r="CQ43" s="394">
        <f t="shared" si="23"/>
        <v>13713.42</v>
      </c>
      <c r="CR43" s="394">
        <f t="shared" si="23"/>
        <v>13713.42</v>
      </c>
      <c r="CS43" s="394">
        <f t="shared" si="23"/>
        <v>13713.42</v>
      </c>
      <c r="CT43" s="394">
        <f t="shared" si="23"/>
        <v>13713.42</v>
      </c>
      <c r="CU43" s="394">
        <f t="shared" si="23"/>
        <v>13713.42</v>
      </c>
      <c r="CV43" s="394">
        <f t="shared" si="23"/>
        <v>13713.42</v>
      </c>
      <c r="CW43" s="394">
        <f t="shared" si="23"/>
        <v>13713.42</v>
      </c>
      <c r="CX43" s="394">
        <f t="shared" si="23"/>
        <v>13713.42</v>
      </c>
      <c r="CY43" s="394">
        <f t="shared" si="23"/>
        <v>13713.42</v>
      </c>
      <c r="CZ43" s="394">
        <f t="shared" si="23"/>
        <v>13713.42</v>
      </c>
      <c r="DA43" s="394">
        <f t="shared" si="23"/>
        <v>13713.42</v>
      </c>
      <c r="DB43" s="394">
        <f t="shared" si="23"/>
        <v>13713.42</v>
      </c>
      <c r="DC43" s="394">
        <f t="shared" si="23"/>
        <v>13713.42</v>
      </c>
      <c r="DD43" s="394">
        <f t="shared" si="23"/>
        <v>13713.42</v>
      </c>
      <c r="DE43" s="394">
        <f t="shared" si="23"/>
        <v>13713.42</v>
      </c>
      <c r="DF43" s="394">
        <f t="shared" si="23"/>
        <v>13713.42</v>
      </c>
      <c r="DG43" s="394">
        <f t="shared" si="23"/>
        <v>13713.42</v>
      </c>
      <c r="DH43" s="394">
        <f t="shared" si="23"/>
        <v>13713.42</v>
      </c>
      <c r="DI43" s="394">
        <f t="shared" si="23"/>
        <v>13713.42</v>
      </c>
      <c r="DJ43" s="394">
        <f t="shared" si="23"/>
        <v>13713.42</v>
      </c>
      <c r="DK43" s="394">
        <f t="shared" si="23"/>
        <v>13713.42</v>
      </c>
      <c r="DL43" s="394">
        <f t="shared" si="23"/>
        <v>13713.42</v>
      </c>
      <c r="DM43" s="394">
        <f t="shared" si="23"/>
        <v>13713.42</v>
      </c>
      <c r="DN43" s="394">
        <f t="shared" si="23"/>
        <v>13713.42</v>
      </c>
      <c r="DO43" s="394">
        <f t="shared" si="23"/>
        <v>13713.42</v>
      </c>
      <c r="DP43" s="394">
        <f t="shared" si="23"/>
        <v>13713.42</v>
      </c>
      <c r="DQ43" s="394">
        <f t="shared" si="23"/>
        <v>13713.42</v>
      </c>
      <c r="DR43" s="394">
        <f t="shared" si="23"/>
        <v>13713.42</v>
      </c>
    </row>
    <row r="44" spans="2:122" x14ac:dyDescent="0.3">
      <c r="B44" s="316" t="s">
        <v>260</v>
      </c>
      <c r="C44" s="394">
        <v>1387</v>
      </c>
      <c r="D44" s="394">
        <v>1331</v>
      </c>
      <c r="E44" s="394">
        <v>1636</v>
      </c>
      <c r="F44" s="394">
        <v>2846</v>
      </c>
      <c r="G44" s="394">
        <v>3554</v>
      </c>
      <c r="H44" s="394">
        <v>3734</v>
      </c>
      <c r="I44" s="394">
        <v>3559</v>
      </c>
      <c r="J44" s="394">
        <v>3559</v>
      </c>
      <c r="K44" s="395">
        <v>3559</v>
      </c>
      <c r="L44" s="396">
        <f>D14*L64+K44</f>
        <v>3559</v>
      </c>
      <c r="M44" s="394">
        <f t="shared" ref="M44:BX44" si="24">E14*M64+L44</f>
        <v>3559</v>
      </c>
      <c r="N44" s="397">
        <f t="shared" si="24"/>
        <v>3559</v>
      </c>
      <c r="O44" s="398">
        <f t="shared" si="24"/>
        <v>3559</v>
      </c>
      <c r="P44" s="394">
        <f t="shared" si="24"/>
        <v>3559</v>
      </c>
      <c r="Q44" s="394">
        <f t="shared" si="24"/>
        <v>3559</v>
      </c>
      <c r="R44" s="394">
        <f t="shared" si="24"/>
        <v>3559</v>
      </c>
      <c r="S44" s="394">
        <f t="shared" si="24"/>
        <v>3559</v>
      </c>
      <c r="T44" s="394">
        <f t="shared" si="24"/>
        <v>3559</v>
      </c>
      <c r="U44" s="394">
        <f t="shared" si="24"/>
        <v>3559</v>
      </c>
      <c r="V44" s="394">
        <f t="shared" si="24"/>
        <v>3559</v>
      </c>
      <c r="W44" s="394">
        <f t="shared" si="24"/>
        <v>3559</v>
      </c>
      <c r="X44" s="394">
        <f t="shared" si="24"/>
        <v>3559</v>
      </c>
      <c r="Y44" s="394">
        <f t="shared" si="24"/>
        <v>3559</v>
      </c>
      <c r="Z44" s="394">
        <f t="shared" si="24"/>
        <v>3559</v>
      </c>
      <c r="AA44" s="394">
        <f t="shared" si="24"/>
        <v>3559</v>
      </c>
      <c r="AB44" s="394">
        <f t="shared" si="24"/>
        <v>3559</v>
      </c>
      <c r="AC44" s="394">
        <f t="shared" si="24"/>
        <v>3559</v>
      </c>
      <c r="AD44" s="394">
        <f t="shared" si="24"/>
        <v>3559</v>
      </c>
      <c r="AE44" s="394">
        <f t="shared" si="24"/>
        <v>3559</v>
      </c>
      <c r="AF44" s="394">
        <f t="shared" si="24"/>
        <v>3559</v>
      </c>
      <c r="AG44" s="394">
        <f t="shared" si="24"/>
        <v>3559</v>
      </c>
      <c r="AH44" s="394">
        <f t="shared" si="24"/>
        <v>3559</v>
      </c>
      <c r="AI44" s="394">
        <f t="shared" si="24"/>
        <v>3559</v>
      </c>
      <c r="AJ44" s="394">
        <f t="shared" si="24"/>
        <v>3559</v>
      </c>
      <c r="AK44" s="394">
        <f t="shared" si="24"/>
        <v>3559</v>
      </c>
      <c r="AL44" s="394">
        <f t="shared" si="24"/>
        <v>3559</v>
      </c>
      <c r="AM44" s="394">
        <f t="shared" si="24"/>
        <v>3559</v>
      </c>
      <c r="AN44" s="394">
        <f t="shared" si="24"/>
        <v>3559</v>
      </c>
      <c r="AO44" s="394">
        <f t="shared" si="24"/>
        <v>3559</v>
      </c>
      <c r="AP44" s="394">
        <f t="shared" si="24"/>
        <v>3559</v>
      </c>
      <c r="AQ44" s="394">
        <f t="shared" si="24"/>
        <v>3559</v>
      </c>
      <c r="AR44" s="394">
        <f t="shared" si="24"/>
        <v>3559</v>
      </c>
      <c r="AS44" s="394">
        <f t="shared" si="24"/>
        <v>3559</v>
      </c>
      <c r="AT44" s="394">
        <f t="shared" si="24"/>
        <v>3559</v>
      </c>
      <c r="AU44" s="394">
        <f t="shared" si="24"/>
        <v>3559</v>
      </c>
      <c r="AV44" s="394">
        <f t="shared" si="24"/>
        <v>3559</v>
      </c>
      <c r="AW44" s="394">
        <f t="shared" si="24"/>
        <v>3559</v>
      </c>
      <c r="AX44" s="394">
        <f t="shared" si="24"/>
        <v>3559</v>
      </c>
      <c r="AY44" s="394">
        <f t="shared" si="24"/>
        <v>3559</v>
      </c>
      <c r="AZ44" s="394">
        <f t="shared" si="24"/>
        <v>3559</v>
      </c>
      <c r="BA44" s="394">
        <f t="shared" si="24"/>
        <v>3559</v>
      </c>
      <c r="BB44" s="394">
        <f t="shared" si="24"/>
        <v>3559</v>
      </c>
      <c r="BC44" s="394">
        <f t="shared" si="24"/>
        <v>3559</v>
      </c>
      <c r="BD44" s="394">
        <f t="shared" si="24"/>
        <v>3559</v>
      </c>
      <c r="BE44" s="394">
        <f t="shared" si="24"/>
        <v>3559</v>
      </c>
      <c r="BF44" s="394">
        <f t="shared" si="24"/>
        <v>3559</v>
      </c>
      <c r="BG44" s="394">
        <f t="shared" si="24"/>
        <v>3559</v>
      </c>
      <c r="BH44" s="394">
        <f t="shared" si="24"/>
        <v>3559</v>
      </c>
      <c r="BI44" s="394">
        <f t="shared" si="24"/>
        <v>3559</v>
      </c>
      <c r="BJ44" s="394">
        <f t="shared" si="24"/>
        <v>3559</v>
      </c>
      <c r="BK44" s="394">
        <f t="shared" si="24"/>
        <v>3559</v>
      </c>
      <c r="BL44" s="394">
        <f t="shared" si="24"/>
        <v>3559</v>
      </c>
      <c r="BM44" s="394">
        <f t="shared" si="24"/>
        <v>3559</v>
      </c>
      <c r="BN44" s="394">
        <f t="shared" si="24"/>
        <v>3559</v>
      </c>
      <c r="BO44" s="394">
        <f t="shared" si="24"/>
        <v>3559</v>
      </c>
      <c r="BP44" s="394">
        <f t="shared" si="24"/>
        <v>3559</v>
      </c>
      <c r="BQ44" s="394">
        <f t="shared" si="24"/>
        <v>3559</v>
      </c>
      <c r="BR44" s="394">
        <f t="shared" si="24"/>
        <v>3559</v>
      </c>
      <c r="BS44" s="394">
        <f t="shared" si="24"/>
        <v>3559</v>
      </c>
      <c r="BT44" s="394">
        <f t="shared" si="24"/>
        <v>3559</v>
      </c>
      <c r="BU44" s="394">
        <f t="shared" si="24"/>
        <v>3559</v>
      </c>
      <c r="BV44" s="394">
        <f t="shared" si="24"/>
        <v>3559</v>
      </c>
      <c r="BW44" s="394">
        <f t="shared" si="24"/>
        <v>3559</v>
      </c>
      <c r="BX44" s="394">
        <f t="shared" si="24"/>
        <v>3559</v>
      </c>
      <c r="BY44" s="394">
        <f t="shared" ref="BY44:DR44" si="25">BQ14*BY64+BX44</f>
        <v>3559</v>
      </c>
      <c r="BZ44" s="394">
        <f t="shared" si="25"/>
        <v>3559</v>
      </c>
      <c r="CA44" s="394">
        <f t="shared" si="25"/>
        <v>3559</v>
      </c>
      <c r="CB44" s="394">
        <f t="shared" si="25"/>
        <v>3559</v>
      </c>
      <c r="CC44" s="394">
        <f t="shared" si="25"/>
        <v>3559</v>
      </c>
      <c r="CD44" s="394">
        <f t="shared" si="25"/>
        <v>3559</v>
      </c>
      <c r="CE44" s="394">
        <f t="shared" si="25"/>
        <v>3559</v>
      </c>
      <c r="CF44" s="394">
        <f t="shared" si="25"/>
        <v>3559</v>
      </c>
      <c r="CG44" s="394">
        <f t="shared" si="25"/>
        <v>3559</v>
      </c>
      <c r="CH44" s="394">
        <f t="shared" si="25"/>
        <v>3559</v>
      </c>
      <c r="CI44" s="394">
        <f t="shared" si="25"/>
        <v>3559</v>
      </c>
      <c r="CJ44" s="394">
        <f t="shared" si="25"/>
        <v>3559</v>
      </c>
      <c r="CK44" s="394">
        <f t="shared" si="25"/>
        <v>3559</v>
      </c>
      <c r="CL44" s="394">
        <f t="shared" si="25"/>
        <v>3559</v>
      </c>
      <c r="CM44" s="394">
        <f t="shared" si="25"/>
        <v>3559</v>
      </c>
      <c r="CN44" s="394">
        <f t="shared" si="25"/>
        <v>3559</v>
      </c>
      <c r="CO44" s="394">
        <f t="shared" si="25"/>
        <v>3559</v>
      </c>
      <c r="CP44" s="394">
        <f t="shared" si="25"/>
        <v>3559</v>
      </c>
      <c r="CQ44" s="394">
        <f t="shared" si="25"/>
        <v>3559</v>
      </c>
      <c r="CR44" s="394">
        <f t="shared" si="25"/>
        <v>3559</v>
      </c>
      <c r="CS44" s="394">
        <f t="shared" si="25"/>
        <v>3559</v>
      </c>
      <c r="CT44" s="394">
        <f t="shared" si="25"/>
        <v>3559</v>
      </c>
      <c r="CU44" s="394">
        <f t="shared" si="25"/>
        <v>3559</v>
      </c>
      <c r="CV44" s="394">
        <f t="shared" si="25"/>
        <v>3559</v>
      </c>
      <c r="CW44" s="394">
        <f t="shared" si="25"/>
        <v>3559</v>
      </c>
      <c r="CX44" s="394">
        <f t="shared" si="25"/>
        <v>3559</v>
      </c>
      <c r="CY44" s="394">
        <f t="shared" si="25"/>
        <v>3559</v>
      </c>
      <c r="CZ44" s="394">
        <f t="shared" si="25"/>
        <v>3559</v>
      </c>
      <c r="DA44" s="394">
        <f t="shared" si="25"/>
        <v>3559</v>
      </c>
      <c r="DB44" s="394">
        <f t="shared" si="25"/>
        <v>3559</v>
      </c>
      <c r="DC44" s="394">
        <f t="shared" si="25"/>
        <v>3559</v>
      </c>
      <c r="DD44" s="394">
        <f t="shared" si="25"/>
        <v>3559</v>
      </c>
      <c r="DE44" s="394">
        <f t="shared" si="25"/>
        <v>3559</v>
      </c>
      <c r="DF44" s="394">
        <f t="shared" si="25"/>
        <v>3559</v>
      </c>
      <c r="DG44" s="394">
        <f t="shared" si="25"/>
        <v>3559</v>
      </c>
      <c r="DH44" s="394">
        <f t="shared" si="25"/>
        <v>3559</v>
      </c>
      <c r="DI44" s="394">
        <f t="shared" si="25"/>
        <v>3559</v>
      </c>
      <c r="DJ44" s="394">
        <f t="shared" si="25"/>
        <v>3559</v>
      </c>
      <c r="DK44" s="394">
        <f t="shared" si="25"/>
        <v>3559</v>
      </c>
      <c r="DL44" s="394">
        <f t="shared" si="25"/>
        <v>3559</v>
      </c>
      <c r="DM44" s="394">
        <f t="shared" si="25"/>
        <v>3559</v>
      </c>
      <c r="DN44" s="394">
        <f t="shared" si="25"/>
        <v>3559</v>
      </c>
      <c r="DO44" s="394">
        <f t="shared" si="25"/>
        <v>3559</v>
      </c>
      <c r="DP44" s="394">
        <f t="shared" si="25"/>
        <v>3559</v>
      </c>
      <c r="DQ44" s="394">
        <f t="shared" si="25"/>
        <v>3559</v>
      </c>
      <c r="DR44" s="394">
        <f t="shared" si="25"/>
        <v>3559</v>
      </c>
    </row>
    <row r="45" spans="2:122" x14ac:dyDescent="0.3">
      <c r="B45" s="317" t="s">
        <v>261</v>
      </c>
      <c r="C45" s="391">
        <f>SUM(C46:C48)</f>
        <v>668</v>
      </c>
      <c r="D45" s="391">
        <f t="shared" ref="D45:I45" si="26">SUM(D46:D48)</f>
        <v>941</v>
      </c>
      <c r="E45" s="391">
        <f t="shared" si="26"/>
        <v>959</v>
      </c>
      <c r="F45" s="391">
        <f t="shared" si="26"/>
        <v>1289</v>
      </c>
      <c r="G45" s="391">
        <f t="shared" si="26"/>
        <v>1686</v>
      </c>
      <c r="H45" s="391">
        <f t="shared" si="26"/>
        <v>2094</v>
      </c>
      <c r="I45" s="391">
        <f t="shared" si="26"/>
        <v>1874</v>
      </c>
      <c r="J45" s="391">
        <f>SUM(J46:J48)</f>
        <v>1874</v>
      </c>
      <c r="K45" s="400">
        <f>SUM(K46:K48)</f>
        <v>1874</v>
      </c>
      <c r="L45" s="401">
        <f>SUM(L46:L48)</f>
        <v>2356.7821833333333</v>
      </c>
      <c r="M45" s="402">
        <f t="shared" ref="M45:BX45" si="27">SUM(M46:M48)</f>
        <v>2356.7821833333333</v>
      </c>
      <c r="N45" s="403">
        <f t="shared" si="27"/>
        <v>2356.7821833333333</v>
      </c>
      <c r="O45" s="404">
        <f t="shared" si="27"/>
        <v>2934.4256903333335</v>
      </c>
      <c r="P45" s="402">
        <f t="shared" si="27"/>
        <v>2934.4256903333335</v>
      </c>
      <c r="Q45" s="402">
        <f t="shared" si="27"/>
        <v>2934.4256903333335</v>
      </c>
      <c r="R45" s="402">
        <f t="shared" si="27"/>
        <v>2934.4256903333335</v>
      </c>
      <c r="S45" s="402">
        <f t="shared" si="27"/>
        <v>2934.4256903333335</v>
      </c>
      <c r="T45" s="402">
        <f t="shared" si="27"/>
        <v>2934.4256903333335</v>
      </c>
      <c r="U45" s="402">
        <f t="shared" si="27"/>
        <v>2934.4256903333335</v>
      </c>
      <c r="V45" s="402">
        <f t="shared" si="27"/>
        <v>2934.4256903333335</v>
      </c>
      <c r="W45" s="402">
        <f t="shared" si="27"/>
        <v>3916.8322903333333</v>
      </c>
      <c r="X45" s="402">
        <f t="shared" si="27"/>
        <v>3916.8322903333333</v>
      </c>
      <c r="Y45" s="402">
        <f t="shared" si="27"/>
        <v>3916.8322903333333</v>
      </c>
      <c r="Z45" s="402">
        <f t="shared" si="27"/>
        <v>3916.8322903333333</v>
      </c>
      <c r="AA45" s="402">
        <f t="shared" si="27"/>
        <v>4399.6144736666665</v>
      </c>
      <c r="AB45" s="402">
        <f t="shared" si="27"/>
        <v>4399.6144736666665</v>
      </c>
      <c r="AC45" s="402">
        <f t="shared" si="27"/>
        <v>4399.6144736666665</v>
      </c>
      <c r="AD45" s="402">
        <f t="shared" si="27"/>
        <v>4399.6144736666665</v>
      </c>
      <c r="AE45" s="402">
        <f t="shared" si="27"/>
        <v>4399.6144736666665</v>
      </c>
      <c r="AF45" s="402">
        <f t="shared" si="27"/>
        <v>4399.6144736666665</v>
      </c>
      <c r="AG45" s="402">
        <f t="shared" si="27"/>
        <v>4399.6144736666665</v>
      </c>
      <c r="AH45" s="402">
        <f t="shared" si="27"/>
        <v>4399.6144736666665</v>
      </c>
      <c r="AI45" s="402">
        <f t="shared" si="27"/>
        <v>4399.6144736666665</v>
      </c>
      <c r="AJ45" s="402">
        <f t="shared" si="27"/>
        <v>4399.6144736666665</v>
      </c>
      <c r="AK45" s="402">
        <f t="shared" si="27"/>
        <v>4399.6144736666665</v>
      </c>
      <c r="AL45" s="402">
        <f t="shared" si="27"/>
        <v>4399.6144736666665</v>
      </c>
      <c r="AM45" s="402">
        <f t="shared" si="27"/>
        <v>4407.9561403333328</v>
      </c>
      <c r="AN45" s="402">
        <f t="shared" si="27"/>
        <v>4407.9561403333328</v>
      </c>
      <c r="AO45" s="402">
        <f t="shared" si="27"/>
        <v>4407.9561403333328</v>
      </c>
      <c r="AP45" s="402">
        <f t="shared" si="27"/>
        <v>4407.9561403333328</v>
      </c>
      <c r="AQ45" s="402">
        <f t="shared" si="27"/>
        <v>4407.9561403333328</v>
      </c>
      <c r="AR45" s="402">
        <f t="shared" si="27"/>
        <v>4407.9561403333328</v>
      </c>
      <c r="AS45" s="402">
        <f t="shared" si="27"/>
        <v>4407.9561403333328</v>
      </c>
      <c r="AT45" s="402">
        <f t="shared" si="27"/>
        <v>4407.9561403333328</v>
      </c>
      <c r="AU45" s="402">
        <f t="shared" si="27"/>
        <v>4407.9561403333328</v>
      </c>
      <c r="AV45" s="402">
        <f t="shared" si="27"/>
        <v>4407.9561403333328</v>
      </c>
      <c r="AW45" s="402">
        <f t="shared" si="27"/>
        <v>4407.9561403333328</v>
      </c>
      <c r="AX45" s="402">
        <f t="shared" si="27"/>
        <v>4407.9561403333328</v>
      </c>
      <c r="AY45" s="402">
        <f t="shared" si="27"/>
        <v>4582.967807</v>
      </c>
      <c r="AZ45" s="402">
        <f t="shared" si="27"/>
        <v>4582.967807</v>
      </c>
      <c r="BA45" s="402">
        <f t="shared" si="27"/>
        <v>4582.967807</v>
      </c>
      <c r="BB45" s="402">
        <f t="shared" si="27"/>
        <v>4582.967807</v>
      </c>
      <c r="BC45" s="402">
        <f t="shared" si="27"/>
        <v>4582.967807</v>
      </c>
      <c r="BD45" s="402">
        <f t="shared" si="27"/>
        <v>4582.967807</v>
      </c>
      <c r="BE45" s="402">
        <f t="shared" si="27"/>
        <v>4582.967807</v>
      </c>
      <c r="BF45" s="402">
        <f t="shared" si="27"/>
        <v>4582.967807</v>
      </c>
      <c r="BG45" s="402">
        <f t="shared" si="27"/>
        <v>4582.967807</v>
      </c>
      <c r="BH45" s="402">
        <f t="shared" si="27"/>
        <v>4582.967807</v>
      </c>
      <c r="BI45" s="402">
        <f t="shared" si="27"/>
        <v>4582.967807</v>
      </c>
      <c r="BJ45" s="402">
        <f t="shared" si="27"/>
        <v>4582.967807</v>
      </c>
      <c r="BK45" s="402">
        <f t="shared" si="27"/>
        <v>4582.967807</v>
      </c>
      <c r="BL45" s="402">
        <f t="shared" si="27"/>
        <v>4582.967807</v>
      </c>
      <c r="BM45" s="402">
        <f t="shared" si="27"/>
        <v>4582.967807</v>
      </c>
      <c r="BN45" s="402">
        <f t="shared" si="27"/>
        <v>4582.967807</v>
      </c>
      <c r="BO45" s="402">
        <f t="shared" si="27"/>
        <v>4582.967807</v>
      </c>
      <c r="BP45" s="402">
        <f t="shared" si="27"/>
        <v>4582.967807</v>
      </c>
      <c r="BQ45" s="402">
        <f t="shared" si="27"/>
        <v>4582.967807</v>
      </c>
      <c r="BR45" s="402">
        <f t="shared" si="27"/>
        <v>4582.967807</v>
      </c>
      <c r="BS45" s="402">
        <f t="shared" si="27"/>
        <v>4582.967807</v>
      </c>
      <c r="BT45" s="402">
        <f t="shared" si="27"/>
        <v>4582.967807</v>
      </c>
      <c r="BU45" s="402">
        <f t="shared" si="27"/>
        <v>4582.967807</v>
      </c>
      <c r="BV45" s="402">
        <f t="shared" si="27"/>
        <v>4582.967807</v>
      </c>
      <c r="BW45" s="402">
        <f t="shared" si="27"/>
        <v>4582.967807</v>
      </c>
      <c r="BX45" s="402">
        <f t="shared" si="27"/>
        <v>4582.967807</v>
      </c>
      <c r="BY45" s="402">
        <f t="shared" ref="BY45:DR45" si="28">SUM(BY46:BY48)</f>
        <v>4582.967807</v>
      </c>
      <c r="BZ45" s="402">
        <f t="shared" si="28"/>
        <v>4582.967807</v>
      </c>
      <c r="CA45" s="402">
        <f t="shared" si="28"/>
        <v>4582.967807</v>
      </c>
      <c r="CB45" s="402">
        <f t="shared" si="28"/>
        <v>4582.967807</v>
      </c>
      <c r="CC45" s="402">
        <f t="shared" si="28"/>
        <v>4582.967807</v>
      </c>
      <c r="CD45" s="402">
        <f t="shared" si="28"/>
        <v>4582.967807</v>
      </c>
      <c r="CE45" s="402">
        <f t="shared" si="28"/>
        <v>4582.967807</v>
      </c>
      <c r="CF45" s="402">
        <f t="shared" si="28"/>
        <v>4582.967807</v>
      </c>
      <c r="CG45" s="402">
        <f t="shared" si="28"/>
        <v>4582.967807</v>
      </c>
      <c r="CH45" s="402">
        <f t="shared" si="28"/>
        <v>4582.967807</v>
      </c>
      <c r="CI45" s="402">
        <f t="shared" si="28"/>
        <v>4582.967807</v>
      </c>
      <c r="CJ45" s="402">
        <f t="shared" si="28"/>
        <v>4582.967807</v>
      </c>
      <c r="CK45" s="402">
        <f t="shared" si="28"/>
        <v>4582.967807</v>
      </c>
      <c r="CL45" s="402">
        <f t="shared" si="28"/>
        <v>4582.967807</v>
      </c>
      <c r="CM45" s="402">
        <f t="shared" si="28"/>
        <v>4582.967807</v>
      </c>
      <c r="CN45" s="402">
        <f t="shared" si="28"/>
        <v>4582.967807</v>
      </c>
      <c r="CO45" s="402">
        <f t="shared" si="28"/>
        <v>4582.967807</v>
      </c>
      <c r="CP45" s="402">
        <f t="shared" si="28"/>
        <v>4582.967807</v>
      </c>
      <c r="CQ45" s="402">
        <f t="shared" si="28"/>
        <v>4582.967807</v>
      </c>
      <c r="CR45" s="402">
        <f t="shared" si="28"/>
        <v>4582.967807</v>
      </c>
      <c r="CS45" s="402">
        <f t="shared" si="28"/>
        <v>4582.967807</v>
      </c>
      <c r="CT45" s="402">
        <f t="shared" si="28"/>
        <v>4582.967807</v>
      </c>
      <c r="CU45" s="402">
        <f t="shared" si="28"/>
        <v>4582.967807</v>
      </c>
      <c r="CV45" s="402">
        <f t="shared" si="28"/>
        <v>4582.967807</v>
      </c>
      <c r="CW45" s="402">
        <f t="shared" si="28"/>
        <v>4582.967807</v>
      </c>
      <c r="CX45" s="402">
        <f t="shared" si="28"/>
        <v>4582.967807</v>
      </c>
      <c r="CY45" s="402">
        <f t="shared" si="28"/>
        <v>4582.967807</v>
      </c>
      <c r="CZ45" s="402">
        <f t="shared" si="28"/>
        <v>4582.967807</v>
      </c>
      <c r="DA45" s="402">
        <f t="shared" si="28"/>
        <v>4582.967807</v>
      </c>
      <c r="DB45" s="402">
        <f t="shared" si="28"/>
        <v>4582.967807</v>
      </c>
      <c r="DC45" s="402">
        <f t="shared" si="28"/>
        <v>4582.967807</v>
      </c>
      <c r="DD45" s="402">
        <f t="shared" si="28"/>
        <v>4582.967807</v>
      </c>
      <c r="DE45" s="402">
        <f t="shared" si="28"/>
        <v>4582.967807</v>
      </c>
      <c r="DF45" s="402">
        <f t="shared" si="28"/>
        <v>4582.967807</v>
      </c>
      <c r="DG45" s="402">
        <f t="shared" si="28"/>
        <v>4582.967807</v>
      </c>
      <c r="DH45" s="402">
        <f t="shared" si="28"/>
        <v>4582.967807</v>
      </c>
      <c r="DI45" s="402">
        <f t="shared" si="28"/>
        <v>4582.967807</v>
      </c>
      <c r="DJ45" s="402">
        <f t="shared" si="28"/>
        <v>4582.967807</v>
      </c>
      <c r="DK45" s="402">
        <f t="shared" si="28"/>
        <v>4582.967807</v>
      </c>
      <c r="DL45" s="402">
        <f t="shared" si="28"/>
        <v>4582.967807</v>
      </c>
      <c r="DM45" s="402">
        <f t="shared" si="28"/>
        <v>4582.967807</v>
      </c>
      <c r="DN45" s="402">
        <f t="shared" si="28"/>
        <v>4582.967807</v>
      </c>
      <c r="DO45" s="402">
        <f t="shared" si="28"/>
        <v>4582.967807</v>
      </c>
      <c r="DP45" s="402">
        <f t="shared" si="28"/>
        <v>4582.967807</v>
      </c>
      <c r="DQ45" s="402">
        <f t="shared" si="28"/>
        <v>4582.967807</v>
      </c>
      <c r="DR45" s="402">
        <f t="shared" si="28"/>
        <v>4582.967807</v>
      </c>
    </row>
    <row r="46" spans="2:122" x14ac:dyDescent="0.3">
      <c r="B46" s="316" t="s">
        <v>262</v>
      </c>
      <c r="C46" s="394">
        <v>547</v>
      </c>
      <c r="D46" s="394">
        <v>849</v>
      </c>
      <c r="E46" s="394">
        <v>959</v>
      </c>
      <c r="F46" s="394">
        <v>1045</v>
      </c>
      <c r="G46" s="394">
        <v>1156</v>
      </c>
      <c r="H46" s="394">
        <v>1221</v>
      </c>
      <c r="I46" s="394">
        <v>1113</v>
      </c>
      <c r="J46" s="394">
        <v>1113</v>
      </c>
      <c r="K46" s="395">
        <v>1113</v>
      </c>
      <c r="L46" s="396">
        <f>$K$46</f>
        <v>1113</v>
      </c>
      <c r="M46" s="394">
        <f t="shared" ref="M46:BX46" si="29">$K$46</f>
        <v>1113</v>
      </c>
      <c r="N46" s="397">
        <f t="shared" si="29"/>
        <v>1113</v>
      </c>
      <c r="O46" s="398">
        <f t="shared" si="29"/>
        <v>1113</v>
      </c>
      <c r="P46" s="394">
        <f t="shared" si="29"/>
        <v>1113</v>
      </c>
      <c r="Q46" s="394">
        <f t="shared" si="29"/>
        <v>1113</v>
      </c>
      <c r="R46" s="394">
        <f t="shared" si="29"/>
        <v>1113</v>
      </c>
      <c r="S46" s="394">
        <f t="shared" si="29"/>
        <v>1113</v>
      </c>
      <c r="T46" s="394">
        <f t="shared" si="29"/>
        <v>1113</v>
      </c>
      <c r="U46" s="394">
        <f t="shared" si="29"/>
        <v>1113</v>
      </c>
      <c r="V46" s="394">
        <f t="shared" si="29"/>
        <v>1113</v>
      </c>
      <c r="W46" s="394">
        <f t="shared" si="29"/>
        <v>1113</v>
      </c>
      <c r="X46" s="394">
        <f t="shared" si="29"/>
        <v>1113</v>
      </c>
      <c r="Y46" s="394">
        <f t="shared" si="29"/>
        <v>1113</v>
      </c>
      <c r="Z46" s="394">
        <f t="shared" si="29"/>
        <v>1113</v>
      </c>
      <c r="AA46" s="394">
        <f t="shared" si="29"/>
        <v>1113</v>
      </c>
      <c r="AB46" s="394">
        <f t="shared" si="29"/>
        <v>1113</v>
      </c>
      <c r="AC46" s="394">
        <f t="shared" si="29"/>
        <v>1113</v>
      </c>
      <c r="AD46" s="394">
        <f t="shared" si="29"/>
        <v>1113</v>
      </c>
      <c r="AE46" s="394">
        <f t="shared" si="29"/>
        <v>1113</v>
      </c>
      <c r="AF46" s="394">
        <f t="shared" si="29"/>
        <v>1113</v>
      </c>
      <c r="AG46" s="394">
        <f t="shared" si="29"/>
        <v>1113</v>
      </c>
      <c r="AH46" s="394">
        <f t="shared" si="29"/>
        <v>1113</v>
      </c>
      <c r="AI46" s="394">
        <f t="shared" si="29"/>
        <v>1113</v>
      </c>
      <c r="AJ46" s="394">
        <f t="shared" si="29"/>
        <v>1113</v>
      </c>
      <c r="AK46" s="394">
        <f t="shared" si="29"/>
        <v>1113</v>
      </c>
      <c r="AL46" s="394">
        <f t="shared" si="29"/>
        <v>1113</v>
      </c>
      <c r="AM46" s="394">
        <f t="shared" si="29"/>
        <v>1113</v>
      </c>
      <c r="AN46" s="394">
        <f t="shared" si="29"/>
        <v>1113</v>
      </c>
      <c r="AO46" s="394">
        <f t="shared" si="29"/>
        <v>1113</v>
      </c>
      <c r="AP46" s="394">
        <f t="shared" si="29"/>
        <v>1113</v>
      </c>
      <c r="AQ46" s="394">
        <f t="shared" si="29"/>
        <v>1113</v>
      </c>
      <c r="AR46" s="394">
        <f t="shared" si="29"/>
        <v>1113</v>
      </c>
      <c r="AS46" s="394">
        <f t="shared" si="29"/>
        <v>1113</v>
      </c>
      <c r="AT46" s="394">
        <f t="shared" si="29"/>
        <v>1113</v>
      </c>
      <c r="AU46" s="394">
        <f t="shared" si="29"/>
        <v>1113</v>
      </c>
      <c r="AV46" s="394">
        <f t="shared" si="29"/>
        <v>1113</v>
      </c>
      <c r="AW46" s="394">
        <f t="shared" si="29"/>
        <v>1113</v>
      </c>
      <c r="AX46" s="394">
        <f t="shared" si="29"/>
        <v>1113</v>
      </c>
      <c r="AY46" s="394">
        <f t="shared" si="29"/>
        <v>1113</v>
      </c>
      <c r="AZ46" s="394">
        <f t="shared" si="29"/>
        <v>1113</v>
      </c>
      <c r="BA46" s="394">
        <f t="shared" si="29"/>
        <v>1113</v>
      </c>
      <c r="BB46" s="394">
        <f t="shared" si="29"/>
        <v>1113</v>
      </c>
      <c r="BC46" s="394">
        <f t="shared" si="29"/>
        <v>1113</v>
      </c>
      <c r="BD46" s="394">
        <f t="shared" si="29"/>
        <v>1113</v>
      </c>
      <c r="BE46" s="394">
        <f t="shared" si="29"/>
        <v>1113</v>
      </c>
      <c r="BF46" s="394">
        <f t="shared" si="29"/>
        <v>1113</v>
      </c>
      <c r="BG46" s="394">
        <f t="shared" si="29"/>
        <v>1113</v>
      </c>
      <c r="BH46" s="394">
        <f t="shared" si="29"/>
        <v>1113</v>
      </c>
      <c r="BI46" s="394">
        <f t="shared" si="29"/>
        <v>1113</v>
      </c>
      <c r="BJ46" s="394">
        <f t="shared" si="29"/>
        <v>1113</v>
      </c>
      <c r="BK46" s="394">
        <f t="shared" si="29"/>
        <v>1113</v>
      </c>
      <c r="BL46" s="394">
        <f t="shared" si="29"/>
        <v>1113</v>
      </c>
      <c r="BM46" s="394">
        <f t="shared" si="29"/>
        <v>1113</v>
      </c>
      <c r="BN46" s="394">
        <f t="shared" si="29"/>
        <v>1113</v>
      </c>
      <c r="BO46" s="394">
        <f t="shared" si="29"/>
        <v>1113</v>
      </c>
      <c r="BP46" s="394">
        <f t="shared" si="29"/>
        <v>1113</v>
      </c>
      <c r="BQ46" s="394">
        <f t="shared" si="29"/>
        <v>1113</v>
      </c>
      <c r="BR46" s="394">
        <f t="shared" si="29"/>
        <v>1113</v>
      </c>
      <c r="BS46" s="394">
        <f t="shared" si="29"/>
        <v>1113</v>
      </c>
      <c r="BT46" s="394">
        <f t="shared" si="29"/>
        <v>1113</v>
      </c>
      <c r="BU46" s="394">
        <f t="shared" si="29"/>
        <v>1113</v>
      </c>
      <c r="BV46" s="394">
        <f t="shared" si="29"/>
        <v>1113</v>
      </c>
      <c r="BW46" s="394">
        <f t="shared" si="29"/>
        <v>1113</v>
      </c>
      <c r="BX46" s="394">
        <f t="shared" si="29"/>
        <v>1113</v>
      </c>
      <c r="BY46" s="394">
        <f t="shared" ref="BY46:DR46" si="30">$K$46</f>
        <v>1113</v>
      </c>
      <c r="BZ46" s="394">
        <f t="shared" si="30"/>
        <v>1113</v>
      </c>
      <c r="CA46" s="394">
        <f t="shared" si="30"/>
        <v>1113</v>
      </c>
      <c r="CB46" s="394">
        <f t="shared" si="30"/>
        <v>1113</v>
      </c>
      <c r="CC46" s="394">
        <f t="shared" si="30"/>
        <v>1113</v>
      </c>
      <c r="CD46" s="394">
        <f t="shared" si="30"/>
        <v>1113</v>
      </c>
      <c r="CE46" s="394">
        <f t="shared" si="30"/>
        <v>1113</v>
      </c>
      <c r="CF46" s="394">
        <f t="shared" si="30"/>
        <v>1113</v>
      </c>
      <c r="CG46" s="394">
        <f t="shared" si="30"/>
        <v>1113</v>
      </c>
      <c r="CH46" s="394">
        <f t="shared" si="30"/>
        <v>1113</v>
      </c>
      <c r="CI46" s="394">
        <f t="shared" si="30"/>
        <v>1113</v>
      </c>
      <c r="CJ46" s="394">
        <f t="shared" si="30"/>
        <v>1113</v>
      </c>
      <c r="CK46" s="394">
        <f t="shared" si="30"/>
        <v>1113</v>
      </c>
      <c r="CL46" s="394">
        <f t="shared" si="30"/>
        <v>1113</v>
      </c>
      <c r="CM46" s="394">
        <f t="shared" si="30"/>
        <v>1113</v>
      </c>
      <c r="CN46" s="394">
        <f t="shared" si="30"/>
        <v>1113</v>
      </c>
      <c r="CO46" s="394">
        <f t="shared" si="30"/>
        <v>1113</v>
      </c>
      <c r="CP46" s="394">
        <f t="shared" si="30"/>
        <v>1113</v>
      </c>
      <c r="CQ46" s="394">
        <f t="shared" si="30"/>
        <v>1113</v>
      </c>
      <c r="CR46" s="394">
        <f t="shared" si="30"/>
        <v>1113</v>
      </c>
      <c r="CS46" s="394">
        <f t="shared" si="30"/>
        <v>1113</v>
      </c>
      <c r="CT46" s="394">
        <f t="shared" si="30"/>
        <v>1113</v>
      </c>
      <c r="CU46" s="394">
        <f t="shared" si="30"/>
        <v>1113</v>
      </c>
      <c r="CV46" s="394">
        <f t="shared" si="30"/>
        <v>1113</v>
      </c>
      <c r="CW46" s="394">
        <f t="shared" si="30"/>
        <v>1113</v>
      </c>
      <c r="CX46" s="394">
        <f t="shared" si="30"/>
        <v>1113</v>
      </c>
      <c r="CY46" s="394">
        <f t="shared" si="30"/>
        <v>1113</v>
      </c>
      <c r="CZ46" s="394">
        <f t="shared" si="30"/>
        <v>1113</v>
      </c>
      <c r="DA46" s="394">
        <f t="shared" si="30"/>
        <v>1113</v>
      </c>
      <c r="DB46" s="394">
        <f t="shared" si="30"/>
        <v>1113</v>
      </c>
      <c r="DC46" s="394">
        <f t="shared" si="30"/>
        <v>1113</v>
      </c>
      <c r="DD46" s="394">
        <f t="shared" si="30"/>
        <v>1113</v>
      </c>
      <c r="DE46" s="394">
        <f t="shared" si="30"/>
        <v>1113</v>
      </c>
      <c r="DF46" s="394">
        <f t="shared" si="30"/>
        <v>1113</v>
      </c>
      <c r="DG46" s="394">
        <f t="shared" si="30"/>
        <v>1113</v>
      </c>
      <c r="DH46" s="394">
        <f t="shared" si="30"/>
        <v>1113</v>
      </c>
      <c r="DI46" s="394">
        <f t="shared" si="30"/>
        <v>1113</v>
      </c>
      <c r="DJ46" s="394">
        <f t="shared" si="30"/>
        <v>1113</v>
      </c>
      <c r="DK46" s="394">
        <f t="shared" si="30"/>
        <v>1113</v>
      </c>
      <c r="DL46" s="394">
        <f t="shared" si="30"/>
        <v>1113</v>
      </c>
      <c r="DM46" s="394">
        <f t="shared" si="30"/>
        <v>1113</v>
      </c>
      <c r="DN46" s="394">
        <f t="shared" si="30"/>
        <v>1113</v>
      </c>
      <c r="DO46" s="394">
        <f t="shared" si="30"/>
        <v>1113</v>
      </c>
      <c r="DP46" s="394">
        <f t="shared" si="30"/>
        <v>1113</v>
      </c>
      <c r="DQ46" s="394">
        <f t="shared" si="30"/>
        <v>1113</v>
      </c>
      <c r="DR46" s="394">
        <f t="shared" si="30"/>
        <v>1113</v>
      </c>
    </row>
    <row r="47" spans="2:122" x14ac:dyDescent="0.3">
      <c r="B47" s="316" t="s">
        <v>263</v>
      </c>
      <c r="C47" s="394">
        <v>121</v>
      </c>
      <c r="D47" s="394">
        <v>92</v>
      </c>
      <c r="E47" s="394"/>
      <c r="F47" s="394">
        <v>244</v>
      </c>
      <c r="G47" s="394">
        <v>530</v>
      </c>
      <c r="H47" s="394">
        <v>873</v>
      </c>
      <c r="I47" s="394">
        <v>761</v>
      </c>
      <c r="J47" s="394">
        <v>761</v>
      </c>
      <c r="K47" s="395">
        <v>761</v>
      </c>
      <c r="L47" s="396">
        <f>SUMPRODUCT($K$7:$K$13,L$57:L$63)+$K$47</f>
        <v>1220.7710999999999</v>
      </c>
      <c r="M47" s="394">
        <f t="shared" ref="M47:BX47" si="31">SUMPRODUCT($K$7:$K$13,M$57:M$63)+$K$47</f>
        <v>1220.7710999999999</v>
      </c>
      <c r="N47" s="397">
        <f t="shared" si="31"/>
        <v>1220.7710999999999</v>
      </c>
      <c r="O47" s="398">
        <f t="shared" si="31"/>
        <v>1770.882102</v>
      </c>
      <c r="P47" s="394">
        <f t="shared" si="31"/>
        <v>1770.882102</v>
      </c>
      <c r="Q47" s="394">
        <f t="shared" si="31"/>
        <v>1770.882102</v>
      </c>
      <c r="R47" s="394">
        <f t="shared" si="31"/>
        <v>1770.882102</v>
      </c>
      <c r="S47" s="394">
        <f t="shared" si="31"/>
        <v>1770.882102</v>
      </c>
      <c r="T47" s="394">
        <f t="shared" si="31"/>
        <v>1770.882102</v>
      </c>
      <c r="U47" s="394">
        <f t="shared" si="31"/>
        <v>1770.882102</v>
      </c>
      <c r="V47" s="394">
        <f t="shared" si="31"/>
        <v>1770.882102</v>
      </c>
      <c r="W47" s="394">
        <f t="shared" si="31"/>
        <v>2698.5197020000001</v>
      </c>
      <c r="X47" s="394">
        <f t="shared" si="31"/>
        <v>2698.5197020000001</v>
      </c>
      <c r="Y47" s="394">
        <f t="shared" si="31"/>
        <v>2698.5197020000001</v>
      </c>
      <c r="Z47" s="394">
        <f t="shared" si="31"/>
        <v>2698.5197020000001</v>
      </c>
      <c r="AA47" s="394">
        <f t="shared" si="31"/>
        <v>3158.290802</v>
      </c>
      <c r="AB47" s="394">
        <f t="shared" si="31"/>
        <v>3158.290802</v>
      </c>
      <c r="AC47" s="394">
        <f t="shared" si="31"/>
        <v>3158.290802</v>
      </c>
      <c r="AD47" s="394">
        <f t="shared" si="31"/>
        <v>3158.290802</v>
      </c>
      <c r="AE47" s="394">
        <f t="shared" si="31"/>
        <v>3158.290802</v>
      </c>
      <c r="AF47" s="394">
        <f t="shared" si="31"/>
        <v>3158.290802</v>
      </c>
      <c r="AG47" s="394">
        <f t="shared" si="31"/>
        <v>3158.290802</v>
      </c>
      <c r="AH47" s="394">
        <f t="shared" si="31"/>
        <v>3158.290802</v>
      </c>
      <c r="AI47" s="394">
        <f t="shared" si="31"/>
        <v>3158.290802</v>
      </c>
      <c r="AJ47" s="394">
        <f t="shared" si="31"/>
        <v>3158.290802</v>
      </c>
      <c r="AK47" s="394">
        <f t="shared" si="31"/>
        <v>3158.290802</v>
      </c>
      <c r="AL47" s="394">
        <f t="shared" si="31"/>
        <v>3158.290802</v>
      </c>
      <c r="AM47" s="394">
        <f t="shared" si="31"/>
        <v>3158.290802</v>
      </c>
      <c r="AN47" s="394">
        <f t="shared" si="31"/>
        <v>3158.290802</v>
      </c>
      <c r="AO47" s="394">
        <f t="shared" si="31"/>
        <v>3158.290802</v>
      </c>
      <c r="AP47" s="394">
        <f t="shared" si="31"/>
        <v>3158.290802</v>
      </c>
      <c r="AQ47" s="394">
        <f t="shared" si="31"/>
        <v>3158.290802</v>
      </c>
      <c r="AR47" s="394">
        <f t="shared" si="31"/>
        <v>3158.290802</v>
      </c>
      <c r="AS47" s="394">
        <f t="shared" si="31"/>
        <v>3158.290802</v>
      </c>
      <c r="AT47" s="394">
        <f t="shared" si="31"/>
        <v>3158.290802</v>
      </c>
      <c r="AU47" s="394">
        <f t="shared" si="31"/>
        <v>3158.290802</v>
      </c>
      <c r="AV47" s="394">
        <f t="shared" si="31"/>
        <v>3158.290802</v>
      </c>
      <c r="AW47" s="394">
        <f t="shared" si="31"/>
        <v>3158.290802</v>
      </c>
      <c r="AX47" s="394">
        <f t="shared" si="31"/>
        <v>3158.290802</v>
      </c>
      <c r="AY47" s="394">
        <f t="shared" si="31"/>
        <v>3324.9608020000001</v>
      </c>
      <c r="AZ47" s="394">
        <f t="shared" si="31"/>
        <v>3324.9608020000001</v>
      </c>
      <c r="BA47" s="394">
        <f t="shared" si="31"/>
        <v>3324.9608020000001</v>
      </c>
      <c r="BB47" s="394">
        <f t="shared" si="31"/>
        <v>3324.9608020000001</v>
      </c>
      <c r="BC47" s="394">
        <f t="shared" si="31"/>
        <v>3324.9608020000001</v>
      </c>
      <c r="BD47" s="394">
        <f t="shared" si="31"/>
        <v>3324.9608020000001</v>
      </c>
      <c r="BE47" s="394">
        <f t="shared" si="31"/>
        <v>3324.9608020000001</v>
      </c>
      <c r="BF47" s="394">
        <f t="shared" si="31"/>
        <v>3324.9608020000001</v>
      </c>
      <c r="BG47" s="394">
        <f t="shared" si="31"/>
        <v>3324.9608020000001</v>
      </c>
      <c r="BH47" s="394">
        <f t="shared" si="31"/>
        <v>3324.9608020000001</v>
      </c>
      <c r="BI47" s="394">
        <f t="shared" si="31"/>
        <v>3324.9608020000001</v>
      </c>
      <c r="BJ47" s="394">
        <f t="shared" si="31"/>
        <v>3324.9608020000001</v>
      </c>
      <c r="BK47" s="394">
        <f t="shared" si="31"/>
        <v>3324.9608020000001</v>
      </c>
      <c r="BL47" s="394">
        <f t="shared" si="31"/>
        <v>3324.9608020000001</v>
      </c>
      <c r="BM47" s="394">
        <f t="shared" si="31"/>
        <v>3324.9608020000001</v>
      </c>
      <c r="BN47" s="394">
        <f t="shared" si="31"/>
        <v>3324.9608020000001</v>
      </c>
      <c r="BO47" s="394">
        <f t="shared" si="31"/>
        <v>3324.9608020000001</v>
      </c>
      <c r="BP47" s="394">
        <f t="shared" si="31"/>
        <v>3324.9608020000001</v>
      </c>
      <c r="BQ47" s="394">
        <f t="shared" si="31"/>
        <v>3324.9608020000001</v>
      </c>
      <c r="BR47" s="394">
        <f t="shared" si="31"/>
        <v>3324.9608020000001</v>
      </c>
      <c r="BS47" s="394">
        <f t="shared" si="31"/>
        <v>3324.9608020000001</v>
      </c>
      <c r="BT47" s="394">
        <f t="shared" si="31"/>
        <v>3324.9608020000001</v>
      </c>
      <c r="BU47" s="394">
        <f t="shared" si="31"/>
        <v>3324.9608020000001</v>
      </c>
      <c r="BV47" s="394">
        <f t="shared" si="31"/>
        <v>3324.9608020000001</v>
      </c>
      <c r="BW47" s="394">
        <f t="shared" si="31"/>
        <v>3324.9608020000001</v>
      </c>
      <c r="BX47" s="394">
        <f t="shared" si="31"/>
        <v>3324.9608020000001</v>
      </c>
      <c r="BY47" s="394">
        <f t="shared" ref="BY47:DR47" si="32">SUMPRODUCT($K$7:$K$13,BY$57:BY$63)+$K$47</f>
        <v>3324.9608020000001</v>
      </c>
      <c r="BZ47" s="394">
        <f t="shared" si="32"/>
        <v>3324.9608020000001</v>
      </c>
      <c r="CA47" s="394">
        <f t="shared" si="32"/>
        <v>3324.9608020000001</v>
      </c>
      <c r="CB47" s="394">
        <f t="shared" si="32"/>
        <v>3324.9608020000001</v>
      </c>
      <c r="CC47" s="394">
        <f t="shared" si="32"/>
        <v>3324.9608020000001</v>
      </c>
      <c r="CD47" s="394">
        <f t="shared" si="32"/>
        <v>3324.9608020000001</v>
      </c>
      <c r="CE47" s="394">
        <f t="shared" si="32"/>
        <v>3324.9608020000001</v>
      </c>
      <c r="CF47" s="394">
        <f t="shared" si="32"/>
        <v>3324.9608020000001</v>
      </c>
      <c r="CG47" s="394">
        <f t="shared" si="32"/>
        <v>3324.9608020000001</v>
      </c>
      <c r="CH47" s="394">
        <f t="shared" si="32"/>
        <v>3324.9608020000001</v>
      </c>
      <c r="CI47" s="394">
        <f t="shared" si="32"/>
        <v>3324.9608020000001</v>
      </c>
      <c r="CJ47" s="394">
        <f t="shared" si="32"/>
        <v>3324.9608020000001</v>
      </c>
      <c r="CK47" s="394">
        <f t="shared" si="32"/>
        <v>3324.9608020000001</v>
      </c>
      <c r="CL47" s="394">
        <f t="shared" si="32"/>
        <v>3324.9608020000001</v>
      </c>
      <c r="CM47" s="394">
        <f t="shared" si="32"/>
        <v>3324.9608020000001</v>
      </c>
      <c r="CN47" s="394">
        <f t="shared" si="32"/>
        <v>3324.9608020000001</v>
      </c>
      <c r="CO47" s="394">
        <f t="shared" si="32"/>
        <v>3324.9608020000001</v>
      </c>
      <c r="CP47" s="394">
        <f t="shared" si="32"/>
        <v>3324.9608020000001</v>
      </c>
      <c r="CQ47" s="394">
        <f t="shared" si="32"/>
        <v>3324.9608020000001</v>
      </c>
      <c r="CR47" s="394">
        <f t="shared" si="32"/>
        <v>3324.9608020000001</v>
      </c>
      <c r="CS47" s="394">
        <f t="shared" si="32"/>
        <v>3324.9608020000001</v>
      </c>
      <c r="CT47" s="394">
        <f t="shared" si="32"/>
        <v>3324.9608020000001</v>
      </c>
      <c r="CU47" s="394">
        <f t="shared" si="32"/>
        <v>3324.9608020000001</v>
      </c>
      <c r="CV47" s="394">
        <f t="shared" si="32"/>
        <v>3324.9608020000001</v>
      </c>
      <c r="CW47" s="394">
        <f t="shared" si="32"/>
        <v>3324.9608020000001</v>
      </c>
      <c r="CX47" s="394">
        <f t="shared" si="32"/>
        <v>3324.9608020000001</v>
      </c>
      <c r="CY47" s="394">
        <f t="shared" si="32"/>
        <v>3324.9608020000001</v>
      </c>
      <c r="CZ47" s="394">
        <f t="shared" si="32"/>
        <v>3324.9608020000001</v>
      </c>
      <c r="DA47" s="394">
        <f t="shared" si="32"/>
        <v>3324.9608020000001</v>
      </c>
      <c r="DB47" s="394">
        <f t="shared" si="32"/>
        <v>3324.9608020000001</v>
      </c>
      <c r="DC47" s="394">
        <f t="shared" si="32"/>
        <v>3324.9608020000001</v>
      </c>
      <c r="DD47" s="394">
        <f t="shared" si="32"/>
        <v>3324.9608020000001</v>
      </c>
      <c r="DE47" s="394">
        <f t="shared" si="32"/>
        <v>3324.9608020000001</v>
      </c>
      <c r="DF47" s="394">
        <f t="shared" si="32"/>
        <v>3324.9608020000001</v>
      </c>
      <c r="DG47" s="394">
        <f t="shared" si="32"/>
        <v>3324.9608020000001</v>
      </c>
      <c r="DH47" s="394">
        <f t="shared" si="32"/>
        <v>3324.9608020000001</v>
      </c>
      <c r="DI47" s="394">
        <f t="shared" si="32"/>
        <v>3324.9608020000001</v>
      </c>
      <c r="DJ47" s="394">
        <f t="shared" si="32"/>
        <v>3324.9608020000001</v>
      </c>
      <c r="DK47" s="394">
        <f t="shared" si="32"/>
        <v>3324.9608020000001</v>
      </c>
      <c r="DL47" s="394">
        <f t="shared" si="32"/>
        <v>3324.9608020000001</v>
      </c>
      <c r="DM47" s="394">
        <f t="shared" si="32"/>
        <v>3324.9608020000001</v>
      </c>
      <c r="DN47" s="394">
        <f t="shared" si="32"/>
        <v>3324.9608020000001</v>
      </c>
      <c r="DO47" s="394">
        <f t="shared" si="32"/>
        <v>3324.9608020000001</v>
      </c>
      <c r="DP47" s="394">
        <f t="shared" si="32"/>
        <v>3324.9608020000001</v>
      </c>
      <c r="DQ47" s="394">
        <f t="shared" si="32"/>
        <v>3324.9608020000001</v>
      </c>
      <c r="DR47" s="394">
        <f t="shared" si="32"/>
        <v>3324.9608020000001</v>
      </c>
    </row>
    <row r="48" spans="2:122" x14ac:dyDescent="0.3">
      <c r="B48" s="316" t="s">
        <v>264</v>
      </c>
      <c r="C48" s="394"/>
      <c r="D48" s="394"/>
      <c r="E48" s="394"/>
      <c r="F48" s="394"/>
      <c r="G48" s="394"/>
      <c r="H48" s="394"/>
      <c r="I48" s="394"/>
      <c r="J48" s="394"/>
      <c r="K48" s="395"/>
      <c r="L48" s="396">
        <f>SUMPRODUCT($L$7:$L$14,L$57:L$64)+$K$48</f>
        <v>23.011083333333332</v>
      </c>
      <c r="M48" s="394">
        <f t="shared" ref="M48:BX48" si="33">SUMPRODUCT($L$7:$L$14,M$57:M$64)+$K$48</f>
        <v>23.011083333333332</v>
      </c>
      <c r="N48" s="397">
        <f t="shared" si="33"/>
        <v>23.011083333333332</v>
      </c>
      <c r="O48" s="398">
        <f t="shared" si="33"/>
        <v>50.543588333333332</v>
      </c>
      <c r="P48" s="394">
        <f t="shared" si="33"/>
        <v>50.543588333333332</v>
      </c>
      <c r="Q48" s="394">
        <f t="shared" si="33"/>
        <v>50.543588333333332</v>
      </c>
      <c r="R48" s="394">
        <f t="shared" si="33"/>
        <v>50.543588333333332</v>
      </c>
      <c r="S48" s="394">
        <f t="shared" si="33"/>
        <v>50.543588333333332</v>
      </c>
      <c r="T48" s="394">
        <f t="shared" si="33"/>
        <v>50.543588333333332</v>
      </c>
      <c r="U48" s="394">
        <f t="shared" si="33"/>
        <v>50.543588333333332</v>
      </c>
      <c r="V48" s="394">
        <f t="shared" si="33"/>
        <v>50.543588333333332</v>
      </c>
      <c r="W48" s="394">
        <f t="shared" si="33"/>
        <v>105.31258833333332</v>
      </c>
      <c r="X48" s="394">
        <f t="shared" si="33"/>
        <v>105.31258833333332</v>
      </c>
      <c r="Y48" s="394">
        <f t="shared" si="33"/>
        <v>105.31258833333332</v>
      </c>
      <c r="Z48" s="394">
        <f t="shared" si="33"/>
        <v>105.31258833333332</v>
      </c>
      <c r="AA48" s="394">
        <f t="shared" si="33"/>
        <v>128.32367166666666</v>
      </c>
      <c r="AB48" s="394">
        <f t="shared" si="33"/>
        <v>128.32367166666666</v>
      </c>
      <c r="AC48" s="394">
        <f t="shared" si="33"/>
        <v>128.32367166666666</v>
      </c>
      <c r="AD48" s="394">
        <f t="shared" si="33"/>
        <v>128.32367166666666</v>
      </c>
      <c r="AE48" s="394">
        <f t="shared" si="33"/>
        <v>128.32367166666666</v>
      </c>
      <c r="AF48" s="394">
        <f t="shared" si="33"/>
        <v>128.32367166666666</v>
      </c>
      <c r="AG48" s="394">
        <f t="shared" si="33"/>
        <v>128.32367166666666</v>
      </c>
      <c r="AH48" s="394">
        <f t="shared" si="33"/>
        <v>128.32367166666666</v>
      </c>
      <c r="AI48" s="394">
        <f t="shared" si="33"/>
        <v>128.32367166666666</v>
      </c>
      <c r="AJ48" s="394">
        <f t="shared" si="33"/>
        <v>128.32367166666666</v>
      </c>
      <c r="AK48" s="394">
        <f t="shared" si="33"/>
        <v>128.32367166666666</v>
      </c>
      <c r="AL48" s="394">
        <f t="shared" si="33"/>
        <v>128.32367166666666</v>
      </c>
      <c r="AM48" s="394">
        <f t="shared" si="33"/>
        <v>136.66533833333332</v>
      </c>
      <c r="AN48" s="394">
        <f t="shared" si="33"/>
        <v>136.66533833333332</v>
      </c>
      <c r="AO48" s="394">
        <f t="shared" si="33"/>
        <v>136.66533833333332</v>
      </c>
      <c r="AP48" s="394">
        <f t="shared" si="33"/>
        <v>136.66533833333332</v>
      </c>
      <c r="AQ48" s="394">
        <f t="shared" si="33"/>
        <v>136.66533833333332</v>
      </c>
      <c r="AR48" s="394">
        <f t="shared" si="33"/>
        <v>136.66533833333332</v>
      </c>
      <c r="AS48" s="394">
        <f t="shared" si="33"/>
        <v>136.66533833333332</v>
      </c>
      <c r="AT48" s="394">
        <f t="shared" si="33"/>
        <v>136.66533833333332</v>
      </c>
      <c r="AU48" s="394">
        <f t="shared" si="33"/>
        <v>136.66533833333332</v>
      </c>
      <c r="AV48" s="394">
        <f t="shared" si="33"/>
        <v>136.66533833333332</v>
      </c>
      <c r="AW48" s="394">
        <f t="shared" si="33"/>
        <v>136.66533833333332</v>
      </c>
      <c r="AX48" s="394">
        <f t="shared" si="33"/>
        <v>136.66533833333332</v>
      </c>
      <c r="AY48" s="394">
        <f t="shared" si="33"/>
        <v>145.00700499999996</v>
      </c>
      <c r="AZ48" s="394">
        <f t="shared" si="33"/>
        <v>145.00700499999996</v>
      </c>
      <c r="BA48" s="394">
        <f t="shared" si="33"/>
        <v>145.00700499999996</v>
      </c>
      <c r="BB48" s="394">
        <f t="shared" si="33"/>
        <v>145.00700499999996</v>
      </c>
      <c r="BC48" s="394">
        <f t="shared" si="33"/>
        <v>145.00700499999996</v>
      </c>
      <c r="BD48" s="394">
        <f t="shared" si="33"/>
        <v>145.00700499999996</v>
      </c>
      <c r="BE48" s="394">
        <f t="shared" si="33"/>
        <v>145.00700499999996</v>
      </c>
      <c r="BF48" s="394">
        <f>SUMPRODUCT($L$7:$L$14,BF$57:BF$64)+$K$48</f>
        <v>145.00700499999996</v>
      </c>
      <c r="BG48" s="394">
        <f t="shared" si="33"/>
        <v>145.00700499999996</v>
      </c>
      <c r="BH48" s="394">
        <f t="shared" si="33"/>
        <v>145.00700499999996</v>
      </c>
      <c r="BI48" s="394">
        <f t="shared" si="33"/>
        <v>145.00700499999996</v>
      </c>
      <c r="BJ48" s="394">
        <f t="shared" si="33"/>
        <v>145.00700499999996</v>
      </c>
      <c r="BK48" s="394">
        <f t="shared" si="33"/>
        <v>145.00700499999996</v>
      </c>
      <c r="BL48" s="394">
        <f t="shared" si="33"/>
        <v>145.00700499999996</v>
      </c>
      <c r="BM48" s="394">
        <f t="shared" si="33"/>
        <v>145.00700499999996</v>
      </c>
      <c r="BN48" s="394">
        <f t="shared" si="33"/>
        <v>145.00700499999996</v>
      </c>
      <c r="BO48" s="394">
        <f t="shared" si="33"/>
        <v>145.00700499999996</v>
      </c>
      <c r="BP48" s="394">
        <f t="shared" si="33"/>
        <v>145.00700499999996</v>
      </c>
      <c r="BQ48" s="394">
        <f t="shared" si="33"/>
        <v>145.00700499999996</v>
      </c>
      <c r="BR48" s="394">
        <f t="shared" si="33"/>
        <v>145.00700499999996</v>
      </c>
      <c r="BS48" s="394">
        <f t="shared" si="33"/>
        <v>145.00700499999996</v>
      </c>
      <c r="BT48" s="394">
        <f t="shared" si="33"/>
        <v>145.00700499999996</v>
      </c>
      <c r="BU48" s="394">
        <f t="shared" si="33"/>
        <v>145.00700499999996</v>
      </c>
      <c r="BV48" s="394">
        <f t="shared" si="33"/>
        <v>145.00700499999996</v>
      </c>
      <c r="BW48" s="394">
        <f t="shared" si="33"/>
        <v>145.00700499999996</v>
      </c>
      <c r="BX48" s="394">
        <f t="shared" si="33"/>
        <v>145.00700499999996</v>
      </c>
      <c r="BY48" s="394">
        <f t="shared" ref="BY48:DR48" si="34">SUMPRODUCT($L$7:$L$14,BY$57:BY$64)+$K$48</f>
        <v>145.00700499999996</v>
      </c>
      <c r="BZ48" s="394">
        <f t="shared" si="34"/>
        <v>145.00700499999996</v>
      </c>
      <c r="CA48" s="394">
        <f t="shared" si="34"/>
        <v>145.00700499999996</v>
      </c>
      <c r="CB48" s="394">
        <f t="shared" si="34"/>
        <v>145.00700499999996</v>
      </c>
      <c r="CC48" s="394">
        <f t="shared" si="34"/>
        <v>145.00700499999996</v>
      </c>
      <c r="CD48" s="394">
        <f t="shared" si="34"/>
        <v>145.00700499999996</v>
      </c>
      <c r="CE48" s="394">
        <f t="shared" si="34"/>
        <v>145.00700499999996</v>
      </c>
      <c r="CF48" s="394">
        <f t="shared" si="34"/>
        <v>145.00700499999996</v>
      </c>
      <c r="CG48" s="394">
        <f t="shared" si="34"/>
        <v>145.00700499999996</v>
      </c>
      <c r="CH48" s="394">
        <f t="shared" si="34"/>
        <v>145.00700499999996</v>
      </c>
      <c r="CI48" s="394">
        <f t="shared" si="34"/>
        <v>145.00700499999996</v>
      </c>
      <c r="CJ48" s="394">
        <f t="shared" si="34"/>
        <v>145.00700499999996</v>
      </c>
      <c r="CK48" s="394">
        <f t="shared" si="34"/>
        <v>145.00700499999996</v>
      </c>
      <c r="CL48" s="394">
        <f t="shared" si="34"/>
        <v>145.00700499999996</v>
      </c>
      <c r="CM48" s="394">
        <f t="shared" si="34"/>
        <v>145.00700499999996</v>
      </c>
      <c r="CN48" s="394">
        <f t="shared" si="34"/>
        <v>145.00700499999996</v>
      </c>
      <c r="CO48" s="394">
        <f t="shared" si="34"/>
        <v>145.00700499999996</v>
      </c>
      <c r="CP48" s="394">
        <f t="shared" si="34"/>
        <v>145.00700499999996</v>
      </c>
      <c r="CQ48" s="394">
        <f t="shared" si="34"/>
        <v>145.00700499999996</v>
      </c>
      <c r="CR48" s="394">
        <f t="shared" si="34"/>
        <v>145.00700499999996</v>
      </c>
      <c r="CS48" s="394">
        <f t="shared" si="34"/>
        <v>145.00700499999996</v>
      </c>
      <c r="CT48" s="394">
        <f t="shared" si="34"/>
        <v>145.00700499999996</v>
      </c>
      <c r="CU48" s="394">
        <f t="shared" si="34"/>
        <v>145.00700499999996</v>
      </c>
      <c r="CV48" s="394">
        <f t="shared" si="34"/>
        <v>145.00700499999996</v>
      </c>
      <c r="CW48" s="394">
        <f t="shared" si="34"/>
        <v>145.00700499999996</v>
      </c>
      <c r="CX48" s="394">
        <f t="shared" si="34"/>
        <v>145.00700499999996</v>
      </c>
      <c r="CY48" s="394">
        <f t="shared" si="34"/>
        <v>145.00700499999996</v>
      </c>
      <c r="CZ48" s="394">
        <f t="shared" si="34"/>
        <v>145.00700499999996</v>
      </c>
      <c r="DA48" s="394">
        <f t="shared" si="34"/>
        <v>145.00700499999996</v>
      </c>
      <c r="DB48" s="394">
        <f t="shared" si="34"/>
        <v>145.00700499999996</v>
      </c>
      <c r="DC48" s="394">
        <f t="shared" si="34"/>
        <v>145.00700499999996</v>
      </c>
      <c r="DD48" s="394">
        <f t="shared" si="34"/>
        <v>145.00700499999996</v>
      </c>
      <c r="DE48" s="394">
        <f t="shared" si="34"/>
        <v>145.00700499999996</v>
      </c>
      <c r="DF48" s="394">
        <f t="shared" si="34"/>
        <v>145.00700499999996</v>
      </c>
      <c r="DG48" s="394">
        <f t="shared" si="34"/>
        <v>145.00700499999996</v>
      </c>
      <c r="DH48" s="394">
        <f t="shared" si="34"/>
        <v>145.00700499999996</v>
      </c>
      <c r="DI48" s="394">
        <f t="shared" si="34"/>
        <v>145.00700499999996</v>
      </c>
      <c r="DJ48" s="394">
        <f t="shared" si="34"/>
        <v>145.00700499999996</v>
      </c>
      <c r="DK48" s="394">
        <f t="shared" si="34"/>
        <v>145.00700499999996</v>
      </c>
      <c r="DL48" s="394">
        <f t="shared" si="34"/>
        <v>145.00700499999996</v>
      </c>
      <c r="DM48" s="394">
        <f t="shared" si="34"/>
        <v>145.00700499999996</v>
      </c>
      <c r="DN48" s="394">
        <f t="shared" si="34"/>
        <v>145.00700499999996</v>
      </c>
      <c r="DO48" s="394">
        <f t="shared" si="34"/>
        <v>145.00700499999996</v>
      </c>
      <c r="DP48" s="394">
        <f t="shared" si="34"/>
        <v>145.00700499999996</v>
      </c>
      <c r="DQ48" s="394">
        <f t="shared" si="34"/>
        <v>145.00700499999996</v>
      </c>
      <c r="DR48" s="394">
        <f t="shared" si="34"/>
        <v>145.00700499999996</v>
      </c>
    </row>
    <row r="49" spans="2:123" x14ac:dyDescent="0.3">
      <c r="B49" s="317" t="s">
        <v>223</v>
      </c>
      <c r="C49" s="391">
        <f t="shared" ref="C49:H49" si="35">SUM(C50:C53)</f>
        <v>570</v>
      </c>
      <c r="D49" s="391">
        <f t="shared" si="35"/>
        <v>523</v>
      </c>
      <c r="E49" s="391">
        <f t="shared" si="35"/>
        <v>582</v>
      </c>
      <c r="F49" s="391">
        <f t="shared" si="35"/>
        <v>741</v>
      </c>
      <c r="G49" s="391">
        <f t="shared" si="35"/>
        <v>919</v>
      </c>
      <c r="H49" s="391">
        <f t="shared" si="35"/>
        <v>916</v>
      </c>
      <c r="I49" s="391">
        <f>SUM(I50:I53)</f>
        <v>927</v>
      </c>
      <c r="J49" s="391">
        <f>SUM(J50:J53)</f>
        <v>927</v>
      </c>
      <c r="K49" s="400">
        <f>SUM(K50:K53)</f>
        <v>927</v>
      </c>
      <c r="L49" s="390">
        <f>SUM(L50:L53)</f>
        <v>1081.9567901234568</v>
      </c>
      <c r="M49" s="391">
        <f t="shared" ref="M49:BX49" si="36">SUM(M50:M53)</f>
        <v>1081.9567901234568</v>
      </c>
      <c r="N49" s="392">
        <f t="shared" si="36"/>
        <v>1081.9567901234568</v>
      </c>
      <c r="O49" s="393">
        <f t="shared" si="36"/>
        <v>1267.3608641975309</v>
      </c>
      <c r="P49" s="391">
        <f t="shared" si="36"/>
        <v>1267.3608641975309</v>
      </c>
      <c r="Q49" s="391">
        <f t="shared" si="36"/>
        <v>1267.3608641975309</v>
      </c>
      <c r="R49" s="391">
        <f t="shared" si="36"/>
        <v>1267.3608641975309</v>
      </c>
      <c r="S49" s="391">
        <f t="shared" si="36"/>
        <v>1267.3608641975309</v>
      </c>
      <c r="T49" s="391">
        <f t="shared" si="36"/>
        <v>1267.3608641975309</v>
      </c>
      <c r="U49" s="391">
        <f t="shared" si="36"/>
        <v>1267.3608641975309</v>
      </c>
      <c r="V49" s="391">
        <f t="shared" si="36"/>
        <v>1267.3608641975309</v>
      </c>
      <c r="W49" s="391">
        <f t="shared" si="36"/>
        <v>1636.1756790123459</v>
      </c>
      <c r="X49" s="391">
        <f t="shared" si="36"/>
        <v>1636.1756790123459</v>
      </c>
      <c r="Y49" s="391">
        <f t="shared" si="36"/>
        <v>1636.1756790123459</v>
      </c>
      <c r="Z49" s="391">
        <f t="shared" si="36"/>
        <v>1636.1756790123459</v>
      </c>
      <c r="AA49" s="391">
        <f t="shared" si="36"/>
        <v>1791.1324691358022</v>
      </c>
      <c r="AB49" s="391">
        <f t="shared" si="36"/>
        <v>1791.1324691358022</v>
      </c>
      <c r="AC49" s="391">
        <f t="shared" si="36"/>
        <v>1791.1324691358022</v>
      </c>
      <c r="AD49" s="391">
        <f t="shared" si="36"/>
        <v>1791.1324691358022</v>
      </c>
      <c r="AE49" s="391">
        <f t="shared" si="36"/>
        <v>1791.1324691358022</v>
      </c>
      <c r="AF49" s="391">
        <f t="shared" si="36"/>
        <v>1791.1324691358022</v>
      </c>
      <c r="AG49" s="391">
        <f t="shared" si="36"/>
        <v>1791.1324691358022</v>
      </c>
      <c r="AH49" s="391">
        <f t="shared" si="36"/>
        <v>1791.1324691358022</v>
      </c>
      <c r="AI49" s="391">
        <f t="shared" si="36"/>
        <v>1791.1324691358022</v>
      </c>
      <c r="AJ49" s="391">
        <f t="shared" si="36"/>
        <v>1791.1324691358022</v>
      </c>
      <c r="AK49" s="391">
        <f t="shared" si="36"/>
        <v>1791.1324691358022</v>
      </c>
      <c r="AL49" s="391">
        <f t="shared" si="36"/>
        <v>1791.1324691358022</v>
      </c>
      <c r="AM49" s="391">
        <f t="shared" si="36"/>
        <v>1847.3053086419752</v>
      </c>
      <c r="AN49" s="391">
        <f t="shared" si="36"/>
        <v>1847.3053086419752</v>
      </c>
      <c r="AO49" s="391">
        <f t="shared" si="36"/>
        <v>1847.3053086419752</v>
      </c>
      <c r="AP49" s="391">
        <f t="shared" si="36"/>
        <v>1847.3053086419752</v>
      </c>
      <c r="AQ49" s="391">
        <f t="shared" si="36"/>
        <v>1847.3053086419752</v>
      </c>
      <c r="AR49" s="391">
        <f t="shared" si="36"/>
        <v>1847.3053086419752</v>
      </c>
      <c r="AS49" s="391">
        <f t="shared" si="36"/>
        <v>1847.3053086419752</v>
      </c>
      <c r="AT49" s="391">
        <f t="shared" si="36"/>
        <v>1847.3053086419752</v>
      </c>
      <c r="AU49" s="391">
        <f t="shared" si="36"/>
        <v>1847.3053086419752</v>
      </c>
      <c r="AV49" s="391">
        <f t="shared" si="36"/>
        <v>1847.3053086419752</v>
      </c>
      <c r="AW49" s="391">
        <f t="shared" si="36"/>
        <v>1847.3053086419752</v>
      </c>
      <c r="AX49" s="391">
        <f t="shared" si="36"/>
        <v>1847.3053086419752</v>
      </c>
      <c r="AY49" s="391">
        <f t="shared" si="36"/>
        <v>1903.478148148148</v>
      </c>
      <c r="AZ49" s="391">
        <f t="shared" si="36"/>
        <v>1903.478148148148</v>
      </c>
      <c r="BA49" s="391">
        <f t="shared" si="36"/>
        <v>1903.478148148148</v>
      </c>
      <c r="BB49" s="391">
        <f t="shared" si="36"/>
        <v>1903.478148148148</v>
      </c>
      <c r="BC49" s="391">
        <f t="shared" si="36"/>
        <v>1903.478148148148</v>
      </c>
      <c r="BD49" s="391">
        <f t="shared" si="36"/>
        <v>1903.478148148148</v>
      </c>
      <c r="BE49" s="391">
        <f t="shared" si="36"/>
        <v>1903.478148148148</v>
      </c>
      <c r="BF49" s="391">
        <f t="shared" si="36"/>
        <v>1903.478148148148</v>
      </c>
      <c r="BG49" s="391">
        <f t="shared" si="36"/>
        <v>1903.478148148148</v>
      </c>
      <c r="BH49" s="391">
        <f t="shared" si="36"/>
        <v>1903.478148148148</v>
      </c>
      <c r="BI49" s="391">
        <f t="shared" si="36"/>
        <v>1903.478148148148</v>
      </c>
      <c r="BJ49" s="391">
        <f t="shared" si="36"/>
        <v>1903.478148148148</v>
      </c>
      <c r="BK49" s="391">
        <f t="shared" si="36"/>
        <v>1903.478148148148</v>
      </c>
      <c r="BL49" s="391">
        <f t="shared" si="36"/>
        <v>1903.478148148148</v>
      </c>
      <c r="BM49" s="391">
        <f t="shared" si="36"/>
        <v>1903.478148148148</v>
      </c>
      <c r="BN49" s="391">
        <f t="shared" si="36"/>
        <v>1903.478148148148</v>
      </c>
      <c r="BO49" s="391">
        <f t="shared" si="36"/>
        <v>1903.478148148148</v>
      </c>
      <c r="BP49" s="391">
        <f t="shared" si="36"/>
        <v>1903.478148148148</v>
      </c>
      <c r="BQ49" s="391">
        <f t="shared" si="36"/>
        <v>1903.478148148148</v>
      </c>
      <c r="BR49" s="391">
        <f t="shared" si="36"/>
        <v>1903.478148148148</v>
      </c>
      <c r="BS49" s="391">
        <f t="shared" si="36"/>
        <v>1903.478148148148</v>
      </c>
      <c r="BT49" s="391">
        <f t="shared" si="36"/>
        <v>1903.478148148148</v>
      </c>
      <c r="BU49" s="391">
        <f t="shared" si="36"/>
        <v>1903.478148148148</v>
      </c>
      <c r="BV49" s="391">
        <f t="shared" si="36"/>
        <v>1903.478148148148</v>
      </c>
      <c r="BW49" s="391">
        <f t="shared" si="36"/>
        <v>1903.478148148148</v>
      </c>
      <c r="BX49" s="391">
        <f t="shared" si="36"/>
        <v>1903.478148148148</v>
      </c>
      <c r="BY49" s="391">
        <f t="shared" ref="BY49:DR49" si="37">SUM(BY50:BY53)</f>
        <v>1903.478148148148</v>
      </c>
      <c r="BZ49" s="391">
        <f t="shared" si="37"/>
        <v>1903.478148148148</v>
      </c>
      <c r="CA49" s="391">
        <f t="shared" si="37"/>
        <v>1903.478148148148</v>
      </c>
      <c r="CB49" s="391">
        <f t="shared" si="37"/>
        <v>1903.478148148148</v>
      </c>
      <c r="CC49" s="391">
        <f t="shared" si="37"/>
        <v>1903.478148148148</v>
      </c>
      <c r="CD49" s="391">
        <f t="shared" si="37"/>
        <v>1903.478148148148</v>
      </c>
      <c r="CE49" s="391">
        <f t="shared" si="37"/>
        <v>1903.478148148148</v>
      </c>
      <c r="CF49" s="391">
        <f t="shared" si="37"/>
        <v>1903.478148148148</v>
      </c>
      <c r="CG49" s="391">
        <f t="shared" si="37"/>
        <v>1903.478148148148</v>
      </c>
      <c r="CH49" s="391">
        <f t="shared" si="37"/>
        <v>1903.478148148148</v>
      </c>
      <c r="CI49" s="391">
        <f t="shared" si="37"/>
        <v>1903.478148148148</v>
      </c>
      <c r="CJ49" s="391">
        <f t="shared" si="37"/>
        <v>1903.478148148148</v>
      </c>
      <c r="CK49" s="391">
        <f t="shared" si="37"/>
        <v>1903.478148148148</v>
      </c>
      <c r="CL49" s="391">
        <f t="shared" si="37"/>
        <v>1903.478148148148</v>
      </c>
      <c r="CM49" s="391">
        <f t="shared" si="37"/>
        <v>1903.478148148148</v>
      </c>
      <c r="CN49" s="391">
        <f t="shared" si="37"/>
        <v>1903.478148148148</v>
      </c>
      <c r="CO49" s="391">
        <f t="shared" si="37"/>
        <v>1903.478148148148</v>
      </c>
      <c r="CP49" s="391">
        <f t="shared" si="37"/>
        <v>1903.478148148148</v>
      </c>
      <c r="CQ49" s="391">
        <f t="shared" si="37"/>
        <v>1903.478148148148</v>
      </c>
      <c r="CR49" s="391">
        <f t="shared" si="37"/>
        <v>1903.478148148148</v>
      </c>
      <c r="CS49" s="391">
        <f t="shared" si="37"/>
        <v>1903.478148148148</v>
      </c>
      <c r="CT49" s="391">
        <f t="shared" si="37"/>
        <v>1903.478148148148</v>
      </c>
      <c r="CU49" s="391">
        <f t="shared" si="37"/>
        <v>1903.478148148148</v>
      </c>
      <c r="CV49" s="391">
        <f t="shared" si="37"/>
        <v>1903.478148148148</v>
      </c>
      <c r="CW49" s="391">
        <f t="shared" si="37"/>
        <v>1903.478148148148</v>
      </c>
      <c r="CX49" s="391">
        <f t="shared" si="37"/>
        <v>1903.478148148148</v>
      </c>
      <c r="CY49" s="391">
        <f t="shared" si="37"/>
        <v>1903.478148148148</v>
      </c>
      <c r="CZ49" s="391">
        <f t="shared" si="37"/>
        <v>1903.478148148148</v>
      </c>
      <c r="DA49" s="391">
        <f t="shared" si="37"/>
        <v>1903.478148148148</v>
      </c>
      <c r="DB49" s="391">
        <f t="shared" si="37"/>
        <v>1903.478148148148</v>
      </c>
      <c r="DC49" s="391">
        <f t="shared" si="37"/>
        <v>1903.478148148148</v>
      </c>
      <c r="DD49" s="391">
        <f t="shared" si="37"/>
        <v>1903.478148148148</v>
      </c>
      <c r="DE49" s="391">
        <f t="shared" si="37"/>
        <v>1903.478148148148</v>
      </c>
      <c r="DF49" s="391">
        <f t="shared" si="37"/>
        <v>1903.478148148148</v>
      </c>
      <c r="DG49" s="391">
        <f t="shared" si="37"/>
        <v>1903.478148148148</v>
      </c>
      <c r="DH49" s="391">
        <f t="shared" si="37"/>
        <v>1903.478148148148</v>
      </c>
      <c r="DI49" s="391">
        <f t="shared" si="37"/>
        <v>1903.478148148148</v>
      </c>
      <c r="DJ49" s="391">
        <f t="shared" si="37"/>
        <v>1903.478148148148</v>
      </c>
      <c r="DK49" s="391">
        <f t="shared" si="37"/>
        <v>1903.478148148148</v>
      </c>
      <c r="DL49" s="391">
        <f t="shared" si="37"/>
        <v>1903.478148148148</v>
      </c>
      <c r="DM49" s="391">
        <f t="shared" si="37"/>
        <v>1903.478148148148</v>
      </c>
      <c r="DN49" s="391">
        <f t="shared" si="37"/>
        <v>1903.478148148148</v>
      </c>
      <c r="DO49" s="391">
        <f t="shared" si="37"/>
        <v>1903.478148148148</v>
      </c>
      <c r="DP49" s="391">
        <f t="shared" si="37"/>
        <v>1903.478148148148</v>
      </c>
      <c r="DQ49" s="391">
        <f t="shared" si="37"/>
        <v>1903.478148148148</v>
      </c>
      <c r="DR49" s="391">
        <f t="shared" si="37"/>
        <v>1903.478148148148</v>
      </c>
      <c r="DS49" s="318"/>
    </row>
    <row r="50" spans="2:123" x14ac:dyDescent="0.3">
      <c r="B50" s="316" t="s">
        <v>265</v>
      </c>
      <c r="C50" s="394">
        <v>226</v>
      </c>
      <c r="D50" s="394">
        <v>215</v>
      </c>
      <c r="E50" s="394">
        <v>243</v>
      </c>
      <c r="F50" s="394">
        <v>264</v>
      </c>
      <c r="G50" s="394">
        <v>293</v>
      </c>
      <c r="H50" s="394">
        <v>309</v>
      </c>
      <c r="I50" s="394">
        <v>282</v>
      </c>
      <c r="J50" s="394">
        <v>282</v>
      </c>
      <c r="K50" s="395">
        <v>282</v>
      </c>
      <c r="L50" s="396">
        <f>$K$50</f>
        <v>282</v>
      </c>
      <c r="M50" s="394">
        <f t="shared" ref="M50:BX50" si="38">$K$50</f>
        <v>282</v>
      </c>
      <c r="N50" s="397">
        <f t="shared" si="38"/>
        <v>282</v>
      </c>
      <c r="O50" s="398">
        <f t="shared" si="38"/>
        <v>282</v>
      </c>
      <c r="P50" s="394">
        <f t="shared" si="38"/>
        <v>282</v>
      </c>
      <c r="Q50" s="394">
        <f t="shared" si="38"/>
        <v>282</v>
      </c>
      <c r="R50" s="394">
        <f t="shared" si="38"/>
        <v>282</v>
      </c>
      <c r="S50" s="394">
        <f t="shared" si="38"/>
        <v>282</v>
      </c>
      <c r="T50" s="394">
        <f t="shared" si="38"/>
        <v>282</v>
      </c>
      <c r="U50" s="394">
        <f t="shared" si="38"/>
        <v>282</v>
      </c>
      <c r="V50" s="394">
        <f t="shared" si="38"/>
        <v>282</v>
      </c>
      <c r="W50" s="394">
        <f t="shared" si="38"/>
        <v>282</v>
      </c>
      <c r="X50" s="394">
        <f t="shared" si="38"/>
        <v>282</v>
      </c>
      <c r="Y50" s="394">
        <f t="shared" si="38"/>
        <v>282</v>
      </c>
      <c r="Z50" s="394">
        <f t="shared" si="38"/>
        <v>282</v>
      </c>
      <c r="AA50" s="394">
        <f t="shared" si="38"/>
        <v>282</v>
      </c>
      <c r="AB50" s="394">
        <f t="shared" si="38"/>
        <v>282</v>
      </c>
      <c r="AC50" s="394">
        <f t="shared" si="38"/>
        <v>282</v>
      </c>
      <c r="AD50" s="394">
        <f t="shared" si="38"/>
        <v>282</v>
      </c>
      <c r="AE50" s="394">
        <f t="shared" si="38"/>
        <v>282</v>
      </c>
      <c r="AF50" s="394">
        <f t="shared" si="38"/>
        <v>282</v>
      </c>
      <c r="AG50" s="394">
        <f t="shared" si="38"/>
        <v>282</v>
      </c>
      <c r="AH50" s="394">
        <f t="shared" si="38"/>
        <v>282</v>
      </c>
      <c r="AI50" s="394">
        <f t="shared" si="38"/>
        <v>282</v>
      </c>
      <c r="AJ50" s="394">
        <f t="shared" si="38"/>
        <v>282</v>
      </c>
      <c r="AK50" s="394">
        <f t="shared" si="38"/>
        <v>282</v>
      </c>
      <c r="AL50" s="394">
        <f t="shared" si="38"/>
        <v>282</v>
      </c>
      <c r="AM50" s="394">
        <f t="shared" si="38"/>
        <v>282</v>
      </c>
      <c r="AN50" s="394">
        <f t="shared" si="38"/>
        <v>282</v>
      </c>
      <c r="AO50" s="394">
        <f t="shared" si="38"/>
        <v>282</v>
      </c>
      <c r="AP50" s="394">
        <f t="shared" si="38"/>
        <v>282</v>
      </c>
      <c r="AQ50" s="394">
        <f t="shared" si="38"/>
        <v>282</v>
      </c>
      <c r="AR50" s="394">
        <f t="shared" si="38"/>
        <v>282</v>
      </c>
      <c r="AS50" s="394">
        <f t="shared" si="38"/>
        <v>282</v>
      </c>
      <c r="AT50" s="394">
        <f t="shared" si="38"/>
        <v>282</v>
      </c>
      <c r="AU50" s="394">
        <f t="shared" si="38"/>
        <v>282</v>
      </c>
      <c r="AV50" s="394">
        <f t="shared" si="38"/>
        <v>282</v>
      </c>
      <c r="AW50" s="394">
        <f t="shared" si="38"/>
        <v>282</v>
      </c>
      <c r="AX50" s="394">
        <f t="shared" si="38"/>
        <v>282</v>
      </c>
      <c r="AY50" s="394">
        <f t="shared" si="38"/>
        <v>282</v>
      </c>
      <c r="AZ50" s="394">
        <f t="shared" si="38"/>
        <v>282</v>
      </c>
      <c r="BA50" s="394">
        <f t="shared" si="38"/>
        <v>282</v>
      </c>
      <c r="BB50" s="394">
        <f t="shared" si="38"/>
        <v>282</v>
      </c>
      <c r="BC50" s="394">
        <f t="shared" si="38"/>
        <v>282</v>
      </c>
      <c r="BD50" s="394">
        <f t="shared" si="38"/>
        <v>282</v>
      </c>
      <c r="BE50" s="394">
        <f t="shared" si="38"/>
        <v>282</v>
      </c>
      <c r="BF50" s="394">
        <f t="shared" si="38"/>
        <v>282</v>
      </c>
      <c r="BG50" s="394">
        <f t="shared" si="38"/>
        <v>282</v>
      </c>
      <c r="BH50" s="394">
        <f t="shared" si="38"/>
        <v>282</v>
      </c>
      <c r="BI50" s="394">
        <f t="shared" si="38"/>
        <v>282</v>
      </c>
      <c r="BJ50" s="394">
        <f t="shared" si="38"/>
        <v>282</v>
      </c>
      <c r="BK50" s="394">
        <f t="shared" si="38"/>
        <v>282</v>
      </c>
      <c r="BL50" s="394">
        <f t="shared" si="38"/>
        <v>282</v>
      </c>
      <c r="BM50" s="394">
        <f t="shared" si="38"/>
        <v>282</v>
      </c>
      <c r="BN50" s="394">
        <f t="shared" si="38"/>
        <v>282</v>
      </c>
      <c r="BO50" s="394">
        <f t="shared" si="38"/>
        <v>282</v>
      </c>
      <c r="BP50" s="394">
        <f t="shared" si="38"/>
        <v>282</v>
      </c>
      <c r="BQ50" s="394">
        <f t="shared" si="38"/>
        <v>282</v>
      </c>
      <c r="BR50" s="394">
        <f t="shared" si="38"/>
        <v>282</v>
      </c>
      <c r="BS50" s="394">
        <f t="shared" si="38"/>
        <v>282</v>
      </c>
      <c r="BT50" s="394">
        <f t="shared" si="38"/>
        <v>282</v>
      </c>
      <c r="BU50" s="394">
        <f t="shared" si="38"/>
        <v>282</v>
      </c>
      <c r="BV50" s="394">
        <f t="shared" si="38"/>
        <v>282</v>
      </c>
      <c r="BW50" s="394">
        <f t="shared" si="38"/>
        <v>282</v>
      </c>
      <c r="BX50" s="394">
        <f t="shared" si="38"/>
        <v>282</v>
      </c>
      <c r="BY50" s="394">
        <f t="shared" ref="BY50:DR50" si="39">$K$50</f>
        <v>282</v>
      </c>
      <c r="BZ50" s="394">
        <f t="shared" si="39"/>
        <v>282</v>
      </c>
      <c r="CA50" s="394">
        <f t="shared" si="39"/>
        <v>282</v>
      </c>
      <c r="CB50" s="394">
        <f t="shared" si="39"/>
        <v>282</v>
      </c>
      <c r="CC50" s="394">
        <f t="shared" si="39"/>
        <v>282</v>
      </c>
      <c r="CD50" s="394">
        <f t="shared" si="39"/>
        <v>282</v>
      </c>
      <c r="CE50" s="394">
        <f t="shared" si="39"/>
        <v>282</v>
      </c>
      <c r="CF50" s="394">
        <f t="shared" si="39"/>
        <v>282</v>
      </c>
      <c r="CG50" s="394">
        <f t="shared" si="39"/>
        <v>282</v>
      </c>
      <c r="CH50" s="394">
        <f t="shared" si="39"/>
        <v>282</v>
      </c>
      <c r="CI50" s="394">
        <f t="shared" si="39"/>
        <v>282</v>
      </c>
      <c r="CJ50" s="394">
        <f t="shared" si="39"/>
        <v>282</v>
      </c>
      <c r="CK50" s="394">
        <f t="shared" si="39"/>
        <v>282</v>
      </c>
      <c r="CL50" s="394">
        <f t="shared" si="39"/>
        <v>282</v>
      </c>
      <c r="CM50" s="394">
        <f t="shared" si="39"/>
        <v>282</v>
      </c>
      <c r="CN50" s="394">
        <f t="shared" si="39"/>
        <v>282</v>
      </c>
      <c r="CO50" s="394">
        <f t="shared" si="39"/>
        <v>282</v>
      </c>
      <c r="CP50" s="394">
        <f t="shared" si="39"/>
        <v>282</v>
      </c>
      <c r="CQ50" s="394">
        <f t="shared" si="39"/>
        <v>282</v>
      </c>
      <c r="CR50" s="394">
        <f t="shared" si="39"/>
        <v>282</v>
      </c>
      <c r="CS50" s="394">
        <f t="shared" si="39"/>
        <v>282</v>
      </c>
      <c r="CT50" s="394">
        <f t="shared" si="39"/>
        <v>282</v>
      </c>
      <c r="CU50" s="394">
        <f t="shared" si="39"/>
        <v>282</v>
      </c>
      <c r="CV50" s="394">
        <f t="shared" si="39"/>
        <v>282</v>
      </c>
      <c r="CW50" s="394">
        <f t="shared" si="39"/>
        <v>282</v>
      </c>
      <c r="CX50" s="394">
        <f t="shared" si="39"/>
        <v>282</v>
      </c>
      <c r="CY50" s="394">
        <f t="shared" si="39"/>
        <v>282</v>
      </c>
      <c r="CZ50" s="394">
        <f t="shared" si="39"/>
        <v>282</v>
      </c>
      <c r="DA50" s="394">
        <f t="shared" si="39"/>
        <v>282</v>
      </c>
      <c r="DB50" s="394">
        <f t="shared" si="39"/>
        <v>282</v>
      </c>
      <c r="DC50" s="394">
        <f t="shared" si="39"/>
        <v>282</v>
      </c>
      <c r="DD50" s="394">
        <f t="shared" si="39"/>
        <v>282</v>
      </c>
      <c r="DE50" s="394">
        <f t="shared" si="39"/>
        <v>282</v>
      </c>
      <c r="DF50" s="394">
        <f t="shared" si="39"/>
        <v>282</v>
      </c>
      <c r="DG50" s="394">
        <f t="shared" si="39"/>
        <v>282</v>
      </c>
      <c r="DH50" s="394">
        <f t="shared" si="39"/>
        <v>282</v>
      </c>
      <c r="DI50" s="394">
        <f t="shared" si="39"/>
        <v>282</v>
      </c>
      <c r="DJ50" s="394">
        <f t="shared" si="39"/>
        <v>282</v>
      </c>
      <c r="DK50" s="394">
        <f t="shared" si="39"/>
        <v>282</v>
      </c>
      <c r="DL50" s="394">
        <f t="shared" si="39"/>
        <v>282</v>
      </c>
      <c r="DM50" s="394">
        <f t="shared" si="39"/>
        <v>282</v>
      </c>
      <c r="DN50" s="394">
        <f t="shared" si="39"/>
        <v>282</v>
      </c>
      <c r="DO50" s="394">
        <f t="shared" si="39"/>
        <v>282</v>
      </c>
      <c r="DP50" s="394">
        <f t="shared" si="39"/>
        <v>282</v>
      </c>
      <c r="DQ50" s="394">
        <f t="shared" si="39"/>
        <v>282</v>
      </c>
      <c r="DR50" s="394">
        <f t="shared" si="39"/>
        <v>282</v>
      </c>
    </row>
    <row r="51" spans="2:123" x14ac:dyDescent="0.3">
      <c r="B51" s="316" t="s">
        <v>266</v>
      </c>
      <c r="C51" s="394">
        <v>225</v>
      </c>
      <c r="D51" s="394">
        <v>213</v>
      </c>
      <c r="E51" s="394">
        <v>244</v>
      </c>
      <c r="F51" s="394">
        <v>225</v>
      </c>
      <c r="G51" s="394">
        <v>243</v>
      </c>
      <c r="H51" s="394">
        <v>235</v>
      </c>
      <c r="I51" s="394">
        <v>225</v>
      </c>
      <c r="J51" s="394">
        <v>225</v>
      </c>
      <c r="K51" s="395">
        <v>225</v>
      </c>
      <c r="L51" s="396">
        <f>$K$51</f>
        <v>225</v>
      </c>
      <c r="M51" s="394">
        <f t="shared" ref="M51:BX51" si="40">$K$51</f>
        <v>225</v>
      </c>
      <c r="N51" s="397">
        <f t="shared" si="40"/>
        <v>225</v>
      </c>
      <c r="O51" s="398">
        <f t="shared" si="40"/>
        <v>225</v>
      </c>
      <c r="P51" s="394">
        <f t="shared" si="40"/>
        <v>225</v>
      </c>
      <c r="Q51" s="394">
        <f t="shared" si="40"/>
        <v>225</v>
      </c>
      <c r="R51" s="394">
        <f t="shared" si="40"/>
        <v>225</v>
      </c>
      <c r="S51" s="394">
        <f t="shared" si="40"/>
        <v>225</v>
      </c>
      <c r="T51" s="394">
        <f t="shared" si="40"/>
        <v>225</v>
      </c>
      <c r="U51" s="394">
        <f t="shared" si="40"/>
        <v>225</v>
      </c>
      <c r="V51" s="394">
        <f t="shared" si="40"/>
        <v>225</v>
      </c>
      <c r="W51" s="394">
        <f t="shared" si="40"/>
        <v>225</v>
      </c>
      <c r="X51" s="394">
        <f t="shared" si="40"/>
        <v>225</v>
      </c>
      <c r="Y51" s="394">
        <f t="shared" si="40"/>
        <v>225</v>
      </c>
      <c r="Z51" s="394">
        <f t="shared" si="40"/>
        <v>225</v>
      </c>
      <c r="AA51" s="394">
        <f t="shared" si="40"/>
        <v>225</v>
      </c>
      <c r="AB51" s="394">
        <f t="shared" si="40"/>
        <v>225</v>
      </c>
      <c r="AC51" s="394">
        <f t="shared" si="40"/>
        <v>225</v>
      </c>
      <c r="AD51" s="394">
        <f t="shared" si="40"/>
        <v>225</v>
      </c>
      <c r="AE51" s="394">
        <f t="shared" si="40"/>
        <v>225</v>
      </c>
      <c r="AF51" s="394">
        <f t="shared" si="40"/>
        <v>225</v>
      </c>
      <c r="AG51" s="394">
        <f t="shared" si="40"/>
        <v>225</v>
      </c>
      <c r="AH51" s="394">
        <f t="shared" si="40"/>
        <v>225</v>
      </c>
      <c r="AI51" s="394">
        <f t="shared" si="40"/>
        <v>225</v>
      </c>
      <c r="AJ51" s="394">
        <f t="shared" si="40"/>
        <v>225</v>
      </c>
      <c r="AK51" s="394">
        <f t="shared" si="40"/>
        <v>225</v>
      </c>
      <c r="AL51" s="394">
        <f t="shared" si="40"/>
        <v>225</v>
      </c>
      <c r="AM51" s="394">
        <f t="shared" si="40"/>
        <v>225</v>
      </c>
      <c r="AN51" s="394">
        <f t="shared" si="40"/>
        <v>225</v>
      </c>
      <c r="AO51" s="394">
        <f t="shared" si="40"/>
        <v>225</v>
      </c>
      <c r="AP51" s="394">
        <f t="shared" si="40"/>
        <v>225</v>
      </c>
      <c r="AQ51" s="394">
        <f t="shared" si="40"/>
        <v>225</v>
      </c>
      <c r="AR51" s="394">
        <f t="shared" si="40"/>
        <v>225</v>
      </c>
      <c r="AS51" s="394">
        <f t="shared" si="40"/>
        <v>225</v>
      </c>
      <c r="AT51" s="394">
        <f t="shared" si="40"/>
        <v>225</v>
      </c>
      <c r="AU51" s="394">
        <f t="shared" si="40"/>
        <v>225</v>
      </c>
      <c r="AV51" s="394">
        <f t="shared" si="40"/>
        <v>225</v>
      </c>
      <c r="AW51" s="394">
        <f t="shared" si="40"/>
        <v>225</v>
      </c>
      <c r="AX51" s="394">
        <f t="shared" si="40"/>
        <v>225</v>
      </c>
      <c r="AY51" s="394">
        <f t="shared" si="40"/>
        <v>225</v>
      </c>
      <c r="AZ51" s="394">
        <f t="shared" si="40"/>
        <v>225</v>
      </c>
      <c r="BA51" s="394">
        <f t="shared" si="40"/>
        <v>225</v>
      </c>
      <c r="BB51" s="394">
        <f t="shared" si="40"/>
        <v>225</v>
      </c>
      <c r="BC51" s="394">
        <f t="shared" si="40"/>
        <v>225</v>
      </c>
      <c r="BD51" s="394">
        <f t="shared" si="40"/>
        <v>225</v>
      </c>
      <c r="BE51" s="394">
        <f t="shared" si="40"/>
        <v>225</v>
      </c>
      <c r="BF51" s="394">
        <f t="shared" si="40"/>
        <v>225</v>
      </c>
      <c r="BG51" s="394">
        <f t="shared" si="40"/>
        <v>225</v>
      </c>
      <c r="BH51" s="394">
        <f t="shared" si="40"/>
        <v>225</v>
      </c>
      <c r="BI51" s="394">
        <f t="shared" si="40"/>
        <v>225</v>
      </c>
      <c r="BJ51" s="394">
        <f t="shared" si="40"/>
        <v>225</v>
      </c>
      <c r="BK51" s="394">
        <f t="shared" si="40"/>
        <v>225</v>
      </c>
      <c r="BL51" s="394">
        <f t="shared" si="40"/>
        <v>225</v>
      </c>
      <c r="BM51" s="394">
        <f t="shared" si="40"/>
        <v>225</v>
      </c>
      <c r="BN51" s="394">
        <f t="shared" si="40"/>
        <v>225</v>
      </c>
      <c r="BO51" s="394">
        <f t="shared" si="40"/>
        <v>225</v>
      </c>
      <c r="BP51" s="394">
        <f t="shared" si="40"/>
        <v>225</v>
      </c>
      <c r="BQ51" s="394">
        <f t="shared" si="40"/>
        <v>225</v>
      </c>
      <c r="BR51" s="394">
        <f t="shared" si="40"/>
        <v>225</v>
      </c>
      <c r="BS51" s="394">
        <f t="shared" si="40"/>
        <v>225</v>
      </c>
      <c r="BT51" s="394">
        <f t="shared" si="40"/>
        <v>225</v>
      </c>
      <c r="BU51" s="394">
        <f t="shared" si="40"/>
        <v>225</v>
      </c>
      <c r="BV51" s="394">
        <f t="shared" si="40"/>
        <v>225</v>
      </c>
      <c r="BW51" s="394">
        <f t="shared" si="40"/>
        <v>225</v>
      </c>
      <c r="BX51" s="394">
        <f t="shared" si="40"/>
        <v>225</v>
      </c>
      <c r="BY51" s="394">
        <f t="shared" ref="BY51:DR51" si="41">$K$51</f>
        <v>225</v>
      </c>
      <c r="BZ51" s="394">
        <f t="shared" si="41"/>
        <v>225</v>
      </c>
      <c r="CA51" s="394">
        <f t="shared" si="41"/>
        <v>225</v>
      </c>
      <c r="CB51" s="394">
        <f t="shared" si="41"/>
        <v>225</v>
      </c>
      <c r="CC51" s="394">
        <f t="shared" si="41"/>
        <v>225</v>
      </c>
      <c r="CD51" s="394">
        <f t="shared" si="41"/>
        <v>225</v>
      </c>
      <c r="CE51" s="394">
        <f t="shared" si="41"/>
        <v>225</v>
      </c>
      <c r="CF51" s="394">
        <f t="shared" si="41"/>
        <v>225</v>
      </c>
      <c r="CG51" s="394">
        <f t="shared" si="41"/>
        <v>225</v>
      </c>
      <c r="CH51" s="394">
        <f t="shared" si="41"/>
        <v>225</v>
      </c>
      <c r="CI51" s="394">
        <f t="shared" si="41"/>
        <v>225</v>
      </c>
      <c r="CJ51" s="394">
        <f t="shared" si="41"/>
        <v>225</v>
      </c>
      <c r="CK51" s="394">
        <f t="shared" si="41"/>
        <v>225</v>
      </c>
      <c r="CL51" s="394">
        <f t="shared" si="41"/>
        <v>225</v>
      </c>
      <c r="CM51" s="394">
        <f t="shared" si="41"/>
        <v>225</v>
      </c>
      <c r="CN51" s="394">
        <f t="shared" si="41"/>
        <v>225</v>
      </c>
      <c r="CO51" s="394">
        <f t="shared" si="41"/>
        <v>225</v>
      </c>
      <c r="CP51" s="394">
        <f t="shared" si="41"/>
        <v>225</v>
      </c>
      <c r="CQ51" s="394">
        <f t="shared" si="41"/>
        <v>225</v>
      </c>
      <c r="CR51" s="394">
        <f t="shared" si="41"/>
        <v>225</v>
      </c>
      <c r="CS51" s="394">
        <f t="shared" si="41"/>
        <v>225</v>
      </c>
      <c r="CT51" s="394">
        <f t="shared" si="41"/>
        <v>225</v>
      </c>
      <c r="CU51" s="394">
        <f t="shared" si="41"/>
        <v>225</v>
      </c>
      <c r="CV51" s="394">
        <f t="shared" si="41"/>
        <v>225</v>
      </c>
      <c r="CW51" s="394">
        <f t="shared" si="41"/>
        <v>225</v>
      </c>
      <c r="CX51" s="394">
        <f t="shared" si="41"/>
        <v>225</v>
      </c>
      <c r="CY51" s="394">
        <f t="shared" si="41"/>
        <v>225</v>
      </c>
      <c r="CZ51" s="394">
        <f t="shared" si="41"/>
        <v>225</v>
      </c>
      <c r="DA51" s="394">
        <f t="shared" si="41"/>
        <v>225</v>
      </c>
      <c r="DB51" s="394">
        <f t="shared" si="41"/>
        <v>225</v>
      </c>
      <c r="DC51" s="394">
        <f t="shared" si="41"/>
        <v>225</v>
      </c>
      <c r="DD51" s="394">
        <f t="shared" si="41"/>
        <v>225</v>
      </c>
      <c r="DE51" s="394">
        <f t="shared" si="41"/>
        <v>225</v>
      </c>
      <c r="DF51" s="394">
        <f t="shared" si="41"/>
        <v>225</v>
      </c>
      <c r="DG51" s="394">
        <f t="shared" si="41"/>
        <v>225</v>
      </c>
      <c r="DH51" s="394">
        <f t="shared" si="41"/>
        <v>225</v>
      </c>
      <c r="DI51" s="394">
        <f t="shared" si="41"/>
        <v>225</v>
      </c>
      <c r="DJ51" s="394">
        <f t="shared" si="41"/>
        <v>225</v>
      </c>
      <c r="DK51" s="394">
        <f t="shared" si="41"/>
        <v>225</v>
      </c>
      <c r="DL51" s="394">
        <f t="shared" si="41"/>
        <v>225</v>
      </c>
      <c r="DM51" s="394">
        <f t="shared" si="41"/>
        <v>225</v>
      </c>
      <c r="DN51" s="394">
        <f t="shared" si="41"/>
        <v>225</v>
      </c>
      <c r="DO51" s="394">
        <f t="shared" si="41"/>
        <v>225</v>
      </c>
      <c r="DP51" s="394">
        <f t="shared" si="41"/>
        <v>225</v>
      </c>
      <c r="DQ51" s="394">
        <f t="shared" si="41"/>
        <v>225</v>
      </c>
      <c r="DR51" s="394">
        <f t="shared" si="41"/>
        <v>225</v>
      </c>
    </row>
    <row r="52" spans="2:123" x14ac:dyDescent="0.3">
      <c r="B52" s="316" t="s">
        <v>267</v>
      </c>
      <c r="C52" s="394">
        <v>33</v>
      </c>
      <c r="D52" s="394">
        <v>13</v>
      </c>
      <c r="E52" s="394"/>
      <c r="F52" s="394">
        <v>73</v>
      </c>
      <c r="G52" s="394">
        <v>140</v>
      </c>
      <c r="H52" s="394">
        <v>138</v>
      </c>
      <c r="I52" s="394">
        <v>193</v>
      </c>
      <c r="J52" s="394">
        <v>193</v>
      </c>
      <c r="K52" s="395">
        <v>193</v>
      </c>
      <c r="L52" s="396">
        <f>SUMPRODUCT($M$7:$M$13,L$57:L$63)+$K$52</f>
        <v>347.95679012345681</v>
      </c>
      <c r="M52" s="394">
        <f t="shared" ref="M52:BX52" si="42">SUMPRODUCT($M$7:$M$13,M$57:M$63)+$K$52</f>
        <v>347.95679012345681</v>
      </c>
      <c r="N52" s="397">
        <f t="shared" si="42"/>
        <v>347.95679012345681</v>
      </c>
      <c r="O52" s="398">
        <f t="shared" si="42"/>
        <v>533.36086419753087</v>
      </c>
      <c r="P52" s="394">
        <f t="shared" si="42"/>
        <v>533.36086419753087</v>
      </c>
      <c r="Q52" s="394">
        <f t="shared" si="42"/>
        <v>533.36086419753087</v>
      </c>
      <c r="R52" s="394">
        <f t="shared" si="42"/>
        <v>533.36086419753087</v>
      </c>
      <c r="S52" s="394">
        <f t="shared" si="42"/>
        <v>533.36086419753087</v>
      </c>
      <c r="T52" s="394">
        <f t="shared" si="42"/>
        <v>533.36086419753087</v>
      </c>
      <c r="U52" s="394">
        <f t="shared" si="42"/>
        <v>533.36086419753087</v>
      </c>
      <c r="V52" s="394">
        <f t="shared" si="42"/>
        <v>533.36086419753087</v>
      </c>
      <c r="W52" s="394">
        <f t="shared" si="42"/>
        <v>846.0028395061729</v>
      </c>
      <c r="X52" s="394">
        <f t="shared" si="42"/>
        <v>846.0028395061729</v>
      </c>
      <c r="Y52" s="394">
        <f t="shared" si="42"/>
        <v>846.0028395061729</v>
      </c>
      <c r="Z52" s="394">
        <f t="shared" si="42"/>
        <v>846.0028395061729</v>
      </c>
      <c r="AA52" s="394">
        <f t="shared" si="42"/>
        <v>1000.9596296296296</v>
      </c>
      <c r="AB52" s="394">
        <f t="shared" si="42"/>
        <v>1000.9596296296296</v>
      </c>
      <c r="AC52" s="394">
        <f t="shared" si="42"/>
        <v>1000.9596296296296</v>
      </c>
      <c r="AD52" s="394">
        <f t="shared" si="42"/>
        <v>1000.9596296296296</v>
      </c>
      <c r="AE52" s="394">
        <f t="shared" si="42"/>
        <v>1000.9596296296296</v>
      </c>
      <c r="AF52" s="394">
        <f t="shared" si="42"/>
        <v>1000.9596296296296</v>
      </c>
      <c r="AG52" s="394">
        <f t="shared" si="42"/>
        <v>1000.9596296296296</v>
      </c>
      <c r="AH52" s="394">
        <f t="shared" si="42"/>
        <v>1000.9596296296296</v>
      </c>
      <c r="AI52" s="394">
        <f t="shared" si="42"/>
        <v>1000.9596296296296</v>
      </c>
      <c r="AJ52" s="394">
        <f t="shared" si="42"/>
        <v>1000.9596296296296</v>
      </c>
      <c r="AK52" s="394">
        <f t="shared" si="42"/>
        <v>1000.9596296296296</v>
      </c>
      <c r="AL52" s="394">
        <f t="shared" si="42"/>
        <v>1000.9596296296296</v>
      </c>
      <c r="AM52" s="394">
        <f t="shared" si="42"/>
        <v>1000.9596296296296</v>
      </c>
      <c r="AN52" s="394">
        <f t="shared" si="42"/>
        <v>1000.9596296296296</v>
      </c>
      <c r="AO52" s="394">
        <f t="shared" si="42"/>
        <v>1000.9596296296296</v>
      </c>
      <c r="AP52" s="394">
        <f t="shared" si="42"/>
        <v>1000.9596296296296</v>
      </c>
      <c r="AQ52" s="394">
        <f t="shared" si="42"/>
        <v>1000.9596296296296</v>
      </c>
      <c r="AR52" s="394">
        <f t="shared" si="42"/>
        <v>1000.9596296296296</v>
      </c>
      <c r="AS52" s="394">
        <f t="shared" si="42"/>
        <v>1000.9596296296296</v>
      </c>
      <c r="AT52" s="394">
        <f t="shared" si="42"/>
        <v>1000.9596296296296</v>
      </c>
      <c r="AU52" s="394">
        <f t="shared" si="42"/>
        <v>1000.9596296296296</v>
      </c>
      <c r="AV52" s="394">
        <f t="shared" si="42"/>
        <v>1000.9596296296296</v>
      </c>
      <c r="AW52" s="394">
        <f t="shared" si="42"/>
        <v>1000.9596296296296</v>
      </c>
      <c r="AX52" s="394">
        <f t="shared" si="42"/>
        <v>1000.9596296296296</v>
      </c>
      <c r="AY52" s="394">
        <f t="shared" si="42"/>
        <v>1057.1324691358022</v>
      </c>
      <c r="AZ52" s="394">
        <f t="shared" si="42"/>
        <v>1057.1324691358022</v>
      </c>
      <c r="BA52" s="394">
        <f t="shared" si="42"/>
        <v>1057.1324691358022</v>
      </c>
      <c r="BB52" s="394">
        <f t="shared" si="42"/>
        <v>1057.1324691358022</v>
      </c>
      <c r="BC52" s="394">
        <f t="shared" si="42"/>
        <v>1057.1324691358022</v>
      </c>
      <c r="BD52" s="394">
        <f t="shared" si="42"/>
        <v>1057.1324691358022</v>
      </c>
      <c r="BE52" s="394">
        <f t="shared" si="42"/>
        <v>1057.1324691358022</v>
      </c>
      <c r="BF52" s="394">
        <f t="shared" si="42"/>
        <v>1057.1324691358022</v>
      </c>
      <c r="BG52" s="394">
        <f t="shared" si="42"/>
        <v>1057.1324691358022</v>
      </c>
      <c r="BH52" s="394">
        <f t="shared" si="42"/>
        <v>1057.1324691358022</v>
      </c>
      <c r="BI52" s="394">
        <f t="shared" si="42"/>
        <v>1057.1324691358022</v>
      </c>
      <c r="BJ52" s="394">
        <f t="shared" si="42"/>
        <v>1057.1324691358022</v>
      </c>
      <c r="BK52" s="394">
        <f t="shared" si="42"/>
        <v>1057.1324691358022</v>
      </c>
      <c r="BL52" s="394">
        <f t="shared" si="42"/>
        <v>1057.1324691358022</v>
      </c>
      <c r="BM52" s="394">
        <f t="shared" si="42"/>
        <v>1057.1324691358022</v>
      </c>
      <c r="BN52" s="394">
        <f t="shared" si="42"/>
        <v>1057.1324691358022</v>
      </c>
      <c r="BO52" s="394">
        <f t="shared" si="42"/>
        <v>1057.1324691358022</v>
      </c>
      <c r="BP52" s="394">
        <f t="shared" si="42"/>
        <v>1057.1324691358022</v>
      </c>
      <c r="BQ52" s="394">
        <f t="shared" si="42"/>
        <v>1057.1324691358022</v>
      </c>
      <c r="BR52" s="394">
        <f t="shared" si="42"/>
        <v>1057.1324691358022</v>
      </c>
      <c r="BS52" s="394">
        <f t="shared" si="42"/>
        <v>1057.1324691358022</v>
      </c>
      <c r="BT52" s="394">
        <f t="shared" si="42"/>
        <v>1057.1324691358022</v>
      </c>
      <c r="BU52" s="394">
        <f t="shared" si="42"/>
        <v>1057.1324691358022</v>
      </c>
      <c r="BV52" s="394">
        <f t="shared" si="42"/>
        <v>1057.1324691358022</v>
      </c>
      <c r="BW52" s="394">
        <f t="shared" si="42"/>
        <v>1057.1324691358022</v>
      </c>
      <c r="BX52" s="394">
        <f t="shared" si="42"/>
        <v>1057.1324691358022</v>
      </c>
      <c r="BY52" s="394">
        <f t="shared" ref="BY52:DR52" si="43">SUMPRODUCT($M$7:$M$13,BY$57:BY$63)+$K$52</f>
        <v>1057.1324691358022</v>
      </c>
      <c r="BZ52" s="394">
        <f t="shared" si="43"/>
        <v>1057.1324691358022</v>
      </c>
      <c r="CA52" s="394">
        <f t="shared" si="43"/>
        <v>1057.1324691358022</v>
      </c>
      <c r="CB52" s="394">
        <f t="shared" si="43"/>
        <v>1057.1324691358022</v>
      </c>
      <c r="CC52" s="394">
        <f t="shared" si="43"/>
        <v>1057.1324691358022</v>
      </c>
      <c r="CD52" s="394">
        <f t="shared" si="43"/>
        <v>1057.1324691358022</v>
      </c>
      <c r="CE52" s="394">
        <f t="shared" si="43"/>
        <v>1057.1324691358022</v>
      </c>
      <c r="CF52" s="394">
        <f t="shared" si="43"/>
        <v>1057.1324691358022</v>
      </c>
      <c r="CG52" s="394">
        <f t="shared" si="43"/>
        <v>1057.1324691358022</v>
      </c>
      <c r="CH52" s="394">
        <f t="shared" si="43"/>
        <v>1057.1324691358022</v>
      </c>
      <c r="CI52" s="394">
        <f t="shared" si="43"/>
        <v>1057.1324691358022</v>
      </c>
      <c r="CJ52" s="394">
        <f t="shared" si="43"/>
        <v>1057.1324691358022</v>
      </c>
      <c r="CK52" s="394">
        <f t="shared" si="43"/>
        <v>1057.1324691358022</v>
      </c>
      <c r="CL52" s="394">
        <f t="shared" si="43"/>
        <v>1057.1324691358022</v>
      </c>
      <c r="CM52" s="394">
        <f t="shared" si="43"/>
        <v>1057.1324691358022</v>
      </c>
      <c r="CN52" s="394">
        <f t="shared" si="43"/>
        <v>1057.1324691358022</v>
      </c>
      <c r="CO52" s="394">
        <f t="shared" si="43"/>
        <v>1057.1324691358022</v>
      </c>
      <c r="CP52" s="394">
        <f t="shared" si="43"/>
        <v>1057.1324691358022</v>
      </c>
      <c r="CQ52" s="394">
        <f t="shared" si="43"/>
        <v>1057.1324691358022</v>
      </c>
      <c r="CR52" s="394">
        <f t="shared" si="43"/>
        <v>1057.1324691358022</v>
      </c>
      <c r="CS52" s="394">
        <f t="shared" si="43"/>
        <v>1057.1324691358022</v>
      </c>
      <c r="CT52" s="394">
        <f t="shared" si="43"/>
        <v>1057.1324691358022</v>
      </c>
      <c r="CU52" s="394">
        <f t="shared" si="43"/>
        <v>1057.1324691358022</v>
      </c>
      <c r="CV52" s="394">
        <f t="shared" si="43"/>
        <v>1057.1324691358022</v>
      </c>
      <c r="CW52" s="394">
        <f t="shared" si="43"/>
        <v>1057.1324691358022</v>
      </c>
      <c r="CX52" s="394">
        <f t="shared" si="43"/>
        <v>1057.1324691358022</v>
      </c>
      <c r="CY52" s="394">
        <f t="shared" si="43"/>
        <v>1057.1324691358022</v>
      </c>
      <c r="CZ52" s="394">
        <f t="shared" si="43"/>
        <v>1057.1324691358022</v>
      </c>
      <c r="DA52" s="394">
        <f t="shared" si="43"/>
        <v>1057.1324691358022</v>
      </c>
      <c r="DB52" s="394">
        <f t="shared" si="43"/>
        <v>1057.1324691358022</v>
      </c>
      <c r="DC52" s="394">
        <f t="shared" si="43"/>
        <v>1057.1324691358022</v>
      </c>
      <c r="DD52" s="394">
        <f t="shared" si="43"/>
        <v>1057.1324691358022</v>
      </c>
      <c r="DE52" s="394">
        <f t="shared" si="43"/>
        <v>1057.1324691358022</v>
      </c>
      <c r="DF52" s="394">
        <f t="shared" si="43"/>
        <v>1057.1324691358022</v>
      </c>
      <c r="DG52" s="394">
        <f t="shared" si="43"/>
        <v>1057.1324691358022</v>
      </c>
      <c r="DH52" s="394">
        <f t="shared" si="43"/>
        <v>1057.1324691358022</v>
      </c>
      <c r="DI52" s="394">
        <f t="shared" si="43"/>
        <v>1057.1324691358022</v>
      </c>
      <c r="DJ52" s="394">
        <f t="shared" si="43"/>
        <v>1057.1324691358022</v>
      </c>
      <c r="DK52" s="394">
        <f t="shared" si="43"/>
        <v>1057.1324691358022</v>
      </c>
      <c r="DL52" s="394">
        <f t="shared" si="43"/>
        <v>1057.1324691358022</v>
      </c>
      <c r="DM52" s="394">
        <f t="shared" si="43"/>
        <v>1057.1324691358022</v>
      </c>
      <c r="DN52" s="394">
        <f t="shared" si="43"/>
        <v>1057.1324691358022</v>
      </c>
      <c r="DO52" s="394">
        <f t="shared" si="43"/>
        <v>1057.1324691358022</v>
      </c>
      <c r="DP52" s="394">
        <f t="shared" si="43"/>
        <v>1057.1324691358022</v>
      </c>
      <c r="DQ52" s="394">
        <f t="shared" si="43"/>
        <v>1057.1324691358022</v>
      </c>
      <c r="DR52" s="394">
        <f t="shared" si="43"/>
        <v>1057.1324691358022</v>
      </c>
    </row>
    <row r="53" spans="2:123" ht="15" thickBot="1" x14ac:dyDescent="0.35">
      <c r="B53" s="316" t="s">
        <v>268</v>
      </c>
      <c r="C53" s="394">
        <v>86</v>
      </c>
      <c r="D53" s="394">
        <v>82</v>
      </c>
      <c r="E53" s="394">
        <v>95</v>
      </c>
      <c r="F53" s="394">
        <v>179</v>
      </c>
      <c r="G53" s="394">
        <v>243</v>
      </c>
      <c r="H53" s="394">
        <v>234</v>
      </c>
      <c r="I53" s="394">
        <v>227</v>
      </c>
      <c r="J53" s="394">
        <v>227</v>
      </c>
      <c r="K53" s="395">
        <v>227</v>
      </c>
      <c r="L53" s="405">
        <f>L64*$M$14+$K$53</f>
        <v>227</v>
      </c>
      <c r="M53" s="406">
        <f t="shared" ref="M53:BX53" si="44">M64*$M$14+$K$53</f>
        <v>227</v>
      </c>
      <c r="N53" s="407">
        <f t="shared" si="44"/>
        <v>227</v>
      </c>
      <c r="O53" s="398">
        <f t="shared" si="44"/>
        <v>227</v>
      </c>
      <c r="P53" s="394">
        <f t="shared" si="44"/>
        <v>227</v>
      </c>
      <c r="Q53" s="394">
        <f t="shared" si="44"/>
        <v>227</v>
      </c>
      <c r="R53" s="394">
        <f t="shared" si="44"/>
        <v>227</v>
      </c>
      <c r="S53" s="394">
        <f t="shared" si="44"/>
        <v>227</v>
      </c>
      <c r="T53" s="394">
        <f t="shared" si="44"/>
        <v>227</v>
      </c>
      <c r="U53" s="394">
        <f t="shared" si="44"/>
        <v>227</v>
      </c>
      <c r="V53" s="394">
        <f t="shared" si="44"/>
        <v>227</v>
      </c>
      <c r="W53" s="394">
        <f t="shared" si="44"/>
        <v>283.17283950617286</v>
      </c>
      <c r="X53" s="394">
        <f t="shared" si="44"/>
        <v>283.17283950617286</v>
      </c>
      <c r="Y53" s="394">
        <f t="shared" si="44"/>
        <v>283.17283950617286</v>
      </c>
      <c r="Z53" s="394">
        <f t="shared" si="44"/>
        <v>283.17283950617286</v>
      </c>
      <c r="AA53" s="394">
        <f t="shared" si="44"/>
        <v>283.17283950617286</v>
      </c>
      <c r="AB53" s="394">
        <f t="shared" si="44"/>
        <v>283.17283950617286</v>
      </c>
      <c r="AC53" s="394">
        <f t="shared" si="44"/>
        <v>283.17283950617286</v>
      </c>
      <c r="AD53" s="394">
        <f t="shared" si="44"/>
        <v>283.17283950617286</v>
      </c>
      <c r="AE53" s="394">
        <f t="shared" si="44"/>
        <v>283.17283950617286</v>
      </c>
      <c r="AF53" s="394">
        <f t="shared" si="44"/>
        <v>283.17283950617286</v>
      </c>
      <c r="AG53" s="394">
        <f t="shared" si="44"/>
        <v>283.17283950617286</v>
      </c>
      <c r="AH53" s="394">
        <f t="shared" si="44"/>
        <v>283.17283950617286</v>
      </c>
      <c r="AI53" s="394">
        <f t="shared" si="44"/>
        <v>283.17283950617286</v>
      </c>
      <c r="AJ53" s="394">
        <f t="shared" si="44"/>
        <v>283.17283950617286</v>
      </c>
      <c r="AK53" s="394">
        <f t="shared" si="44"/>
        <v>283.17283950617286</v>
      </c>
      <c r="AL53" s="394">
        <f t="shared" si="44"/>
        <v>283.17283950617286</v>
      </c>
      <c r="AM53" s="394">
        <f t="shared" si="44"/>
        <v>339.34567901234567</v>
      </c>
      <c r="AN53" s="394">
        <f t="shared" si="44"/>
        <v>339.34567901234567</v>
      </c>
      <c r="AO53" s="394">
        <f t="shared" si="44"/>
        <v>339.34567901234567</v>
      </c>
      <c r="AP53" s="394">
        <f t="shared" si="44"/>
        <v>339.34567901234567</v>
      </c>
      <c r="AQ53" s="394">
        <f t="shared" si="44"/>
        <v>339.34567901234567</v>
      </c>
      <c r="AR53" s="394">
        <f t="shared" si="44"/>
        <v>339.34567901234567</v>
      </c>
      <c r="AS53" s="394">
        <f t="shared" si="44"/>
        <v>339.34567901234567</v>
      </c>
      <c r="AT53" s="394">
        <f t="shared" si="44"/>
        <v>339.34567901234567</v>
      </c>
      <c r="AU53" s="394">
        <f t="shared" si="44"/>
        <v>339.34567901234567</v>
      </c>
      <c r="AV53" s="394">
        <f t="shared" si="44"/>
        <v>339.34567901234567</v>
      </c>
      <c r="AW53" s="394">
        <f t="shared" si="44"/>
        <v>339.34567901234567</v>
      </c>
      <c r="AX53" s="394">
        <f t="shared" si="44"/>
        <v>339.34567901234567</v>
      </c>
      <c r="AY53" s="394">
        <f t="shared" si="44"/>
        <v>339.34567901234567</v>
      </c>
      <c r="AZ53" s="394">
        <f t="shared" si="44"/>
        <v>339.34567901234567</v>
      </c>
      <c r="BA53" s="394">
        <f t="shared" si="44"/>
        <v>339.34567901234567</v>
      </c>
      <c r="BB53" s="394">
        <f t="shared" si="44"/>
        <v>339.34567901234567</v>
      </c>
      <c r="BC53" s="394">
        <f t="shared" si="44"/>
        <v>339.34567901234567</v>
      </c>
      <c r="BD53" s="394">
        <f t="shared" si="44"/>
        <v>339.34567901234567</v>
      </c>
      <c r="BE53" s="394">
        <f t="shared" si="44"/>
        <v>339.34567901234567</v>
      </c>
      <c r="BF53" s="394">
        <f>BF64*$M$14+$K$53</f>
        <v>339.34567901234567</v>
      </c>
      <c r="BG53" s="394">
        <f t="shared" si="44"/>
        <v>339.34567901234567</v>
      </c>
      <c r="BH53" s="394">
        <f t="shared" si="44"/>
        <v>339.34567901234567</v>
      </c>
      <c r="BI53" s="394">
        <f t="shared" si="44"/>
        <v>339.34567901234567</v>
      </c>
      <c r="BJ53" s="394">
        <f t="shared" si="44"/>
        <v>339.34567901234567</v>
      </c>
      <c r="BK53" s="394">
        <f t="shared" si="44"/>
        <v>339.34567901234567</v>
      </c>
      <c r="BL53" s="394">
        <f t="shared" si="44"/>
        <v>339.34567901234567</v>
      </c>
      <c r="BM53" s="394">
        <f t="shared" si="44"/>
        <v>339.34567901234567</v>
      </c>
      <c r="BN53" s="394">
        <f t="shared" si="44"/>
        <v>339.34567901234567</v>
      </c>
      <c r="BO53" s="394">
        <f t="shared" si="44"/>
        <v>339.34567901234567</v>
      </c>
      <c r="BP53" s="394">
        <f t="shared" si="44"/>
        <v>339.34567901234567</v>
      </c>
      <c r="BQ53" s="394">
        <f t="shared" si="44"/>
        <v>339.34567901234567</v>
      </c>
      <c r="BR53" s="394">
        <f t="shared" si="44"/>
        <v>339.34567901234567</v>
      </c>
      <c r="BS53" s="394">
        <f t="shared" si="44"/>
        <v>339.34567901234567</v>
      </c>
      <c r="BT53" s="394">
        <f t="shared" si="44"/>
        <v>339.34567901234567</v>
      </c>
      <c r="BU53" s="394">
        <f t="shared" si="44"/>
        <v>339.34567901234567</v>
      </c>
      <c r="BV53" s="394">
        <f t="shared" si="44"/>
        <v>339.34567901234567</v>
      </c>
      <c r="BW53" s="394">
        <f t="shared" si="44"/>
        <v>339.34567901234567</v>
      </c>
      <c r="BX53" s="394">
        <f t="shared" si="44"/>
        <v>339.34567901234567</v>
      </c>
      <c r="BY53" s="394">
        <f t="shared" ref="BY53:DR53" si="45">BY64*$M$14+$K$53</f>
        <v>339.34567901234567</v>
      </c>
      <c r="BZ53" s="394">
        <f t="shared" si="45"/>
        <v>339.34567901234567</v>
      </c>
      <c r="CA53" s="394">
        <f t="shared" si="45"/>
        <v>339.34567901234567</v>
      </c>
      <c r="CB53" s="394">
        <f t="shared" si="45"/>
        <v>339.34567901234567</v>
      </c>
      <c r="CC53" s="394">
        <f t="shared" si="45"/>
        <v>339.34567901234567</v>
      </c>
      <c r="CD53" s="394">
        <f t="shared" si="45"/>
        <v>339.34567901234567</v>
      </c>
      <c r="CE53" s="394">
        <f t="shared" si="45"/>
        <v>339.34567901234567</v>
      </c>
      <c r="CF53" s="394">
        <f t="shared" si="45"/>
        <v>339.34567901234567</v>
      </c>
      <c r="CG53" s="394">
        <f t="shared" si="45"/>
        <v>339.34567901234567</v>
      </c>
      <c r="CH53" s="394">
        <f t="shared" si="45"/>
        <v>339.34567901234567</v>
      </c>
      <c r="CI53" s="394">
        <f t="shared" si="45"/>
        <v>339.34567901234567</v>
      </c>
      <c r="CJ53" s="394">
        <f t="shared" si="45"/>
        <v>339.34567901234567</v>
      </c>
      <c r="CK53" s="394">
        <f t="shared" si="45"/>
        <v>339.34567901234567</v>
      </c>
      <c r="CL53" s="394">
        <f t="shared" si="45"/>
        <v>339.34567901234567</v>
      </c>
      <c r="CM53" s="394">
        <f t="shared" si="45"/>
        <v>339.34567901234567</v>
      </c>
      <c r="CN53" s="394">
        <f t="shared" si="45"/>
        <v>339.34567901234567</v>
      </c>
      <c r="CO53" s="394">
        <f t="shared" si="45"/>
        <v>339.34567901234567</v>
      </c>
      <c r="CP53" s="394">
        <f t="shared" si="45"/>
        <v>339.34567901234567</v>
      </c>
      <c r="CQ53" s="394">
        <f t="shared" si="45"/>
        <v>339.34567901234567</v>
      </c>
      <c r="CR53" s="394">
        <f t="shared" si="45"/>
        <v>339.34567901234567</v>
      </c>
      <c r="CS53" s="394">
        <f t="shared" si="45"/>
        <v>339.34567901234567</v>
      </c>
      <c r="CT53" s="394">
        <f t="shared" si="45"/>
        <v>339.34567901234567</v>
      </c>
      <c r="CU53" s="394">
        <f t="shared" si="45"/>
        <v>339.34567901234567</v>
      </c>
      <c r="CV53" s="394">
        <f t="shared" si="45"/>
        <v>339.34567901234567</v>
      </c>
      <c r="CW53" s="394">
        <f t="shared" si="45"/>
        <v>339.34567901234567</v>
      </c>
      <c r="CX53" s="394">
        <f t="shared" si="45"/>
        <v>339.34567901234567</v>
      </c>
      <c r="CY53" s="394">
        <f t="shared" si="45"/>
        <v>339.34567901234567</v>
      </c>
      <c r="CZ53" s="394">
        <f t="shared" si="45"/>
        <v>339.34567901234567</v>
      </c>
      <c r="DA53" s="394">
        <f t="shared" si="45"/>
        <v>339.34567901234567</v>
      </c>
      <c r="DB53" s="394">
        <f t="shared" si="45"/>
        <v>339.34567901234567</v>
      </c>
      <c r="DC53" s="394">
        <f t="shared" si="45"/>
        <v>339.34567901234567</v>
      </c>
      <c r="DD53" s="394">
        <f t="shared" si="45"/>
        <v>339.34567901234567</v>
      </c>
      <c r="DE53" s="394">
        <f t="shared" si="45"/>
        <v>339.34567901234567</v>
      </c>
      <c r="DF53" s="394">
        <f t="shared" si="45"/>
        <v>339.34567901234567</v>
      </c>
      <c r="DG53" s="394">
        <f t="shared" si="45"/>
        <v>339.34567901234567</v>
      </c>
      <c r="DH53" s="394">
        <f t="shared" si="45"/>
        <v>339.34567901234567</v>
      </c>
      <c r="DI53" s="394">
        <f t="shared" si="45"/>
        <v>339.34567901234567</v>
      </c>
      <c r="DJ53" s="394">
        <f t="shared" si="45"/>
        <v>339.34567901234567</v>
      </c>
      <c r="DK53" s="394">
        <f t="shared" si="45"/>
        <v>339.34567901234567</v>
      </c>
      <c r="DL53" s="394">
        <f t="shared" si="45"/>
        <v>339.34567901234567</v>
      </c>
      <c r="DM53" s="394">
        <f t="shared" si="45"/>
        <v>339.34567901234567</v>
      </c>
      <c r="DN53" s="394">
        <f t="shared" si="45"/>
        <v>339.34567901234567</v>
      </c>
      <c r="DO53" s="394">
        <f t="shared" si="45"/>
        <v>339.34567901234567</v>
      </c>
      <c r="DP53" s="394">
        <f t="shared" si="45"/>
        <v>339.34567901234567</v>
      </c>
      <c r="DQ53" s="394">
        <f t="shared" si="45"/>
        <v>339.34567901234567</v>
      </c>
      <c r="DR53" s="394">
        <f t="shared" si="45"/>
        <v>339.34567901234567</v>
      </c>
    </row>
    <row r="54" spans="2:123" ht="15" thickBot="1" x14ac:dyDescent="0.35">
      <c r="O54" s="319"/>
      <c r="AA54" s="301"/>
    </row>
    <row r="55" spans="2:123" x14ac:dyDescent="0.3">
      <c r="B55" s="1" t="s">
        <v>269</v>
      </c>
      <c r="L55" s="87"/>
      <c r="M55" s="88"/>
      <c r="N55" s="89"/>
      <c r="O55" s="320">
        <v>2023</v>
      </c>
      <c r="P55" s="320">
        <v>2023</v>
      </c>
      <c r="Q55" s="320">
        <v>2023</v>
      </c>
      <c r="R55" s="320">
        <v>2023</v>
      </c>
      <c r="S55" s="320">
        <v>2023</v>
      </c>
      <c r="T55" s="320">
        <v>2023</v>
      </c>
      <c r="U55" s="320">
        <v>2023</v>
      </c>
      <c r="V55" s="320">
        <v>2023</v>
      </c>
      <c r="W55" s="320">
        <v>2023</v>
      </c>
      <c r="X55" s="320">
        <v>2023</v>
      </c>
      <c r="Y55" s="320">
        <v>2023</v>
      </c>
      <c r="Z55" s="321">
        <v>2023</v>
      </c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</row>
    <row r="56" spans="2:123" ht="15" thickBot="1" x14ac:dyDescent="0.35">
      <c r="B56" s="322" t="s">
        <v>127</v>
      </c>
      <c r="C56" s="323">
        <v>44562</v>
      </c>
      <c r="D56" s="323">
        <v>44593</v>
      </c>
      <c r="E56" s="323">
        <v>44621</v>
      </c>
      <c r="F56" s="323">
        <v>44652</v>
      </c>
      <c r="G56" s="323">
        <v>44682</v>
      </c>
      <c r="H56" s="323">
        <v>44713</v>
      </c>
      <c r="I56" s="323">
        <v>44743</v>
      </c>
      <c r="J56" s="323">
        <v>44774</v>
      </c>
      <c r="K56" s="324">
        <v>44805</v>
      </c>
      <c r="L56" s="325">
        <v>44835</v>
      </c>
      <c r="M56" s="323">
        <v>44866</v>
      </c>
      <c r="N56" s="326">
        <v>44896</v>
      </c>
      <c r="O56" s="327">
        <v>44927</v>
      </c>
      <c r="P56" s="327">
        <v>44958</v>
      </c>
      <c r="Q56" s="327">
        <v>44986</v>
      </c>
      <c r="R56" s="327">
        <v>45017</v>
      </c>
      <c r="S56" s="327">
        <v>45047</v>
      </c>
      <c r="T56" s="327">
        <v>45078</v>
      </c>
      <c r="U56" s="327">
        <v>45108</v>
      </c>
      <c r="V56" s="327">
        <v>45139</v>
      </c>
      <c r="W56" s="327">
        <v>45170</v>
      </c>
      <c r="X56" s="327">
        <v>45200</v>
      </c>
      <c r="Y56" s="327">
        <v>45231</v>
      </c>
      <c r="Z56" s="328">
        <v>45261</v>
      </c>
      <c r="AA56" s="327">
        <v>45292</v>
      </c>
      <c r="AB56" s="327">
        <v>45323</v>
      </c>
      <c r="AC56" s="327">
        <v>45352</v>
      </c>
      <c r="AD56" s="327">
        <v>45383</v>
      </c>
      <c r="AE56" s="327">
        <v>45413</v>
      </c>
      <c r="AF56" s="327">
        <v>45444</v>
      </c>
      <c r="AG56" s="327">
        <v>45474</v>
      </c>
      <c r="AH56" s="327">
        <v>45505</v>
      </c>
      <c r="AI56" s="327">
        <v>45536</v>
      </c>
      <c r="AJ56" s="327">
        <v>45566</v>
      </c>
      <c r="AK56" s="327">
        <v>45597</v>
      </c>
      <c r="AL56" s="327">
        <v>45627</v>
      </c>
      <c r="AM56" s="327">
        <v>45658</v>
      </c>
      <c r="AN56" s="327">
        <v>45689</v>
      </c>
      <c r="AO56" s="327">
        <v>45717</v>
      </c>
      <c r="AP56" s="327">
        <v>45748</v>
      </c>
      <c r="AQ56" s="327">
        <v>45778</v>
      </c>
      <c r="AR56" s="327">
        <v>45809</v>
      </c>
      <c r="AS56" s="327">
        <v>45839</v>
      </c>
      <c r="AT56" s="327">
        <v>45870</v>
      </c>
      <c r="AU56" s="327">
        <v>45901</v>
      </c>
      <c r="AV56" s="327">
        <v>45931</v>
      </c>
      <c r="AW56" s="327">
        <v>45962</v>
      </c>
      <c r="AX56" s="327">
        <v>45992</v>
      </c>
      <c r="AY56" s="327">
        <v>46023</v>
      </c>
      <c r="AZ56" s="327">
        <v>46054</v>
      </c>
      <c r="BA56" s="327">
        <v>46082</v>
      </c>
      <c r="BB56" s="327">
        <v>46113</v>
      </c>
      <c r="BC56" s="327">
        <v>46143</v>
      </c>
      <c r="BD56" s="327">
        <v>46174</v>
      </c>
      <c r="BE56" s="327">
        <v>46204</v>
      </c>
      <c r="BF56" s="327">
        <v>46235</v>
      </c>
      <c r="BG56" s="327">
        <v>46266</v>
      </c>
      <c r="BH56" s="327">
        <v>46296</v>
      </c>
      <c r="BI56" s="327">
        <v>46327</v>
      </c>
      <c r="BJ56" s="327">
        <v>46357</v>
      </c>
      <c r="BK56" s="327">
        <v>46388</v>
      </c>
      <c r="BL56" s="327">
        <v>46419</v>
      </c>
      <c r="BM56" s="327">
        <v>46447</v>
      </c>
      <c r="BN56" s="327">
        <v>46478</v>
      </c>
      <c r="BO56" s="327">
        <v>46508</v>
      </c>
      <c r="BP56" s="327">
        <v>46539</v>
      </c>
      <c r="BQ56" s="327">
        <v>46569</v>
      </c>
      <c r="BR56" s="327">
        <v>46600</v>
      </c>
      <c r="BS56" s="327">
        <v>46631</v>
      </c>
      <c r="BT56" s="327">
        <v>46661</v>
      </c>
      <c r="BU56" s="327">
        <v>46692</v>
      </c>
      <c r="BV56" s="327">
        <v>46722</v>
      </c>
      <c r="BW56" s="327">
        <v>46753</v>
      </c>
      <c r="BX56" s="327">
        <v>46784</v>
      </c>
      <c r="BY56" s="327">
        <v>46813</v>
      </c>
      <c r="BZ56" s="327">
        <v>46844</v>
      </c>
      <c r="CA56" s="327">
        <v>46874</v>
      </c>
      <c r="CB56" s="327">
        <v>46905</v>
      </c>
      <c r="CC56" s="327">
        <v>46935</v>
      </c>
      <c r="CD56" s="327">
        <v>46966</v>
      </c>
      <c r="CE56" s="327">
        <v>46997</v>
      </c>
      <c r="CF56" s="327">
        <v>47027</v>
      </c>
      <c r="CG56" s="327">
        <v>47058</v>
      </c>
      <c r="CH56" s="327">
        <v>47088</v>
      </c>
      <c r="CI56" s="327">
        <v>47119</v>
      </c>
      <c r="CJ56" s="327">
        <v>47150</v>
      </c>
      <c r="CK56" s="327">
        <v>47178</v>
      </c>
      <c r="CL56" s="327">
        <v>47209</v>
      </c>
      <c r="CM56" s="327">
        <v>47239</v>
      </c>
      <c r="CN56" s="327">
        <v>47270</v>
      </c>
      <c r="CO56" s="327">
        <v>47300</v>
      </c>
      <c r="CP56" s="327">
        <v>47331</v>
      </c>
      <c r="CQ56" s="327">
        <v>47362</v>
      </c>
      <c r="CR56" s="327">
        <v>47392</v>
      </c>
      <c r="CS56" s="327">
        <v>47423</v>
      </c>
      <c r="CT56" s="327">
        <v>47453</v>
      </c>
      <c r="CU56" s="327">
        <v>47484</v>
      </c>
      <c r="CV56" s="327">
        <v>47515</v>
      </c>
      <c r="CW56" s="327">
        <v>47543</v>
      </c>
      <c r="CX56" s="327">
        <v>47574</v>
      </c>
      <c r="CY56" s="327">
        <v>47604</v>
      </c>
      <c r="CZ56" s="327">
        <v>47635</v>
      </c>
      <c r="DA56" s="327">
        <v>47665</v>
      </c>
      <c r="DB56" s="327">
        <v>47696</v>
      </c>
      <c r="DC56" s="327">
        <v>47727</v>
      </c>
      <c r="DD56" s="327">
        <v>47757</v>
      </c>
      <c r="DE56" s="327">
        <v>47788</v>
      </c>
      <c r="DF56" s="327">
        <v>47818</v>
      </c>
      <c r="DG56" s="327">
        <v>47849</v>
      </c>
      <c r="DH56" s="327">
        <v>47880</v>
      </c>
      <c r="DI56" s="327">
        <v>47908</v>
      </c>
      <c r="DJ56" s="327">
        <v>47939</v>
      </c>
      <c r="DK56" s="327">
        <v>47969</v>
      </c>
      <c r="DL56" s="327">
        <v>48000</v>
      </c>
      <c r="DM56" s="327">
        <v>48030</v>
      </c>
      <c r="DN56" s="327">
        <v>48061</v>
      </c>
      <c r="DO56" s="327">
        <v>48092</v>
      </c>
      <c r="DP56" s="327">
        <v>48122</v>
      </c>
      <c r="DQ56" s="327">
        <v>48153</v>
      </c>
      <c r="DR56" s="327">
        <v>48183</v>
      </c>
    </row>
    <row r="57" spans="2:123" x14ac:dyDescent="0.3">
      <c r="B57" s="329" t="s">
        <v>270</v>
      </c>
      <c r="C57" s="330">
        <v>0</v>
      </c>
      <c r="D57" s="331">
        <v>0</v>
      </c>
      <c r="E57" s="331">
        <v>0</v>
      </c>
      <c r="F57" s="331">
        <v>0</v>
      </c>
      <c r="G57" s="331">
        <v>0</v>
      </c>
      <c r="H57" s="331">
        <v>0</v>
      </c>
      <c r="I57" s="331">
        <v>0</v>
      </c>
      <c r="J57" s="331">
        <v>0</v>
      </c>
      <c r="K57" s="332">
        <v>0</v>
      </c>
      <c r="L57" s="333">
        <v>0</v>
      </c>
      <c r="M57" s="331">
        <v>0</v>
      </c>
      <c r="N57" s="334">
        <v>0</v>
      </c>
      <c r="O57" s="335">
        <v>1</v>
      </c>
      <c r="P57" s="336">
        <v>1</v>
      </c>
      <c r="Q57" s="336">
        <v>1</v>
      </c>
      <c r="R57" s="336">
        <v>1</v>
      </c>
      <c r="S57" s="336">
        <v>1</v>
      </c>
      <c r="T57" s="336">
        <v>1</v>
      </c>
      <c r="U57" s="336">
        <v>1</v>
      </c>
      <c r="V57" s="336">
        <v>1</v>
      </c>
      <c r="W57" s="337">
        <v>1</v>
      </c>
      <c r="X57" s="337">
        <v>1</v>
      </c>
      <c r="Y57" s="337">
        <v>1</v>
      </c>
      <c r="Z57" s="338">
        <v>1</v>
      </c>
      <c r="AA57" s="338">
        <v>1</v>
      </c>
      <c r="AB57" s="338">
        <v>1</v>
      </c>
      <c r="AC57" s="338">
        <v>1</v>
      </c>
      <c r="AD57" s="338">
        <v>1</v>
      </c>
      <c r="AE57" s="338">
        <v>1</v>
      </c>
      <c r="AF57" s="338">
        <v>1</v>
      </c>
      <c r="AG57" s="338">
        <v>1</v>
      </c>
      <c r="AH57" s="338">
        <v>1</v>
      </c>
      <c r="AI57" s="338">
        <v>1</v>
      </c>
      <c r="AJ57" s="338">
        <v>1</v>
      </c>
      <c r="AK57" s="338">
        <v>1</v>
      </c>
      <c r="AL57" s="338">
        <v>1</v>
      </c>
      <c r="AM57" s="338">
        <v>1</v>
      </c>
      <c r="AN57" s="338">
        <v>1</v>
      </c>
      <c r="AO57" s="338">
        <v>1</v>
      </c>
      <c r="AP57" s="338">
        <v>1</v>
      </c>
      <c r="AQ57" s="338">
        <v>1</v>
      </c>
      <c r="AR57" s="338">
        <v>1</v>
      </c>
      <c r="AS57" s="338">
        <v>1</v>
      </c>
      <c r="AT57" s="338">
        <v>1</v>
      </c>
      <c r="AU57" s="338">
        <v>1</v>
      </c>
      <c r="AV57" s="338">
        <v>1</v>
      </c>
      <c r="AW57" s="338">
        <v>1</v>
      </c>
      <c r="AX57" s="338">
        <v>1</v>
      </c>
      <c r="AY57" s="338">
        <v>1</v>
      </c>
      <c r="AZ57" s="338">
        <v>1</v>
      </c>
      <c r="BA57" s="338">
        <v>1</v>
      </c>
      <c r="BB57" s="338">
        <v>1</v>
      </c>
      <c r="BC57" s="338">
        <v>1</v>
      </c>
      <c r="BD57" s="338">
        <v>1</v>
      </c>
      <c r="BE57" s="338">
        <v>1</v>
      </c>
      <c r="BF57" s="338">
        <v>1</v>
      </c>
      <c r="BG57" s="338">
        <v>1</v>
      </c>
      <c r="BH57" s="338">
        <v>1</v>
      </c>
      <c r="BI57" s="338">
        <v>1</v>
      </c>
      <c r="BJ57" s="338">
        <v>1</v>
      </c>
      <c r="BK57" s="338">
        <v>1</v>
      </c>
      <c r="BL57" s="338">
        <v>1</v>
      </c>
      <c r="BM57" s="338">
        <v>1</v>
      </c>
      <c r="BN57" s="338">
        <v>1</v>
      </c>
      <c r="BO57" s="338">
        <v>1</v>
      </c>
      <c r="BP57" s="338">
        <v>1</v>
      </c>
      <c r="BQ57" s="338">
        <v>1</v>
      </c>
      <c r="BR57" s="338">
        <v>1</v>
      </c>
      <c r="BS57" s="338">
        <v>1</v>
      </c>
      <c r="BT57" s="338">
        <v>1</v>
      </c>
      <c r="BU57" s="338">
        <v>1</v>
      </c>
      <c r="BV57" s="338">
        <v>1</v>
      </c>
      <c r="BW57" s="338">
        <v>1</v>
      </c>
      <c r="BX57" s="338">
        <v>1</v>
      </c>
      <c r="BY57" s="338">
        <v>1</v>
      </c>
      <c r="BZ57" s="338">
        <v>1</v>
      </c>
      <c r="CA57" s="338">
        <v>1</v>
      </c>
      <c r="CB57" s="338">
        <v>1</v>
      </c>
      <c r="CC57" s="338">
        <v>1</v>
      </c>
      <c r="CD57" s="338">
        <v>1</v>
      </c>
      <c r="CE57" s="338">
        <v>1</v>
      </c>
      <c r="CF57" s="338">
        <v>1</v>
      </c>
      <c r="CG57" s="338">
        <v>1</v>
      </c>
      <c r="CH57" s="338">
        <v>1</v>
      </c>
      <c r="CI57" s="338">
        <v>1</v>
      </c>
      <c r="CJ57" s="338">
        <v>1</v>
      </c>
      <c r="CK57" s="338">
        <v>1</v>
      </c>
      <c r="CL57" s="338">
        <v>1</v>
      </c>
      <c r="CM57" s="338">
        <v>1</v>
      </c>
      <c r="CN57" s="338">
        <v>1</v>
      </c>
      <c r="CO57" s="338">
        <v>1</v>
      </c>
      <c r="CP57" s="338">
        <v>1</v>
      </c>
      <c r="CQ57" s="338">
        <v>1</v>
      </c>
      <c r="CR57" s="338">
        <v>1</v>
      </c>
      <c r="CS57" s="338">
        <v>1</v>
      </c>
      <c r="CT57" s="338">
        <v>1</v>
      </c>
      <c r="CU57" s="338">
        <v>1</v>
      </c>
      <c r="CV57" s="338">
        <v>1</v>
      </c>
      <c r="CW57" s="338">
        <v>1</v>
      </c>
      <c r="CX57" s="338">
        <v>1</v>
      </c>
      <c r="CY57" s="338">
        <v>1</v>
      </c>
      <c r="CZ57" s="338">
        <v>1</v>
      </c>
      <c r="DA57" s="338">
        <v>1</v>
      </c>
      <c r="DB57" s="338">
        <v>1</v>
      </c>
      <c r="DC57" s="338">
        <v>1</v>
      </c>
      <c r="DD57" s="338">
        <v>1</v>
      </c>
      <c r="DE57" s="338">
        <v>1</v>
      </c>
      <c r="DF57" s="338">
        <v>1</v>
      </c>
      <c r="DG57" s="338">
        <v>1</v>
      </c>
      <c r="DH57" s="338">
        <v>1</v>
      </c>
      <c r="DI57" s="338">
        <v>1</v>
      </c>
      <c r="DJ57" s="338">
        <v>1</v>
      </c>
      <c r="DK57" s="338">
        <v>1</v>
      </c>
      <c r="DL57" s="338">
        <v>1</v>
      </c>
      <c r="DM57" s="338">
        <v>1</v>
      </c>
      <c r="DN57" s="338">
        <v>1</v>
      </c>
      <c r="DO57" s="338">
        <v>1</v>
      </c>
      <c r="DP57" s="338">
        <v>1</v>
      </c>
      <c r="DQ57" s="338">
        <v>1</v>
      </c>
      <c r="DR57" s="338">
        <v>1</v>
      </c>
    </row>
    <row r="58" spans="2:123" x14ac:dyDescent="0.3">
      <c r="B58" s="339" t="s">
        <v>231</v>
      </c>
      <c r="C58" s="330">
        <v>0</v>
      </c>
      <c r="D58" s="331">
        <v>0</v>
      </c>
      <c r="E58" s="331">
        <v>0</v>
      </c>
      <c r="F58" s="331">
        <v>0</v>
      </c>
      <c r="G58" s="331">
        <v>0</v>
      </c>
      <c r="H58" s="331">
        <v>0</v>
      </c>
      <c r="I58" s="331">
        <v>0</v>
      </c>
      <c r="J58" s="331">
        <v>0</v>
      </c>
      <c r="K58" s="332">
        <v>0</v>
      </c>
      <c r="L58" s="333">
        <v>0</v>
      </c>
      <c r="M58" s="331">
        <v>0</v>
      </c>
      <c r="N58" s="334">
        <v>0</v>
      </c>
      <c r="O58" s="335">
        <v>0</v>
      </c>
      <c r="P58" s="336">
        <v>0</v>
      </c>
      <c r="Q58" s="336">
        <v>0</v>
      </c>
      <c r="R58" s="336">
        <v>0</v>
      </c>
      <c r="S58" s="336">
        <v>0</v>
      </c>
      <c r="T58" s="336">
        <v>0</v>
      </c>
      <c r="U58" s="336">
        <v>0</v>
      </c>
      <c r="V58" s="336">
        <v>0</v>
      </c>
      <c r="W58" s="337">
        <v>1</v>
      </c>
      <c r="X58" s="337">
        <v>1</v>
      </c>
      <c r="Y58" s="337">
        <v>1</v>
      </c>
      <c r="Z58" s="338">
        <v>1</v>
      </c>
      <c r="AA58" s="338">
        <v>1</v>
      </c>
      <c r="AB58" s="338">
        <v>1</v>
      </c>
      <c r="AC58" s="338">
        <v>1</v>
      </c>
      <c r="AD58" s="338">
        <v>1</v>
      </c>
      <c r="AE58" s="338">
        <v>1</v>
      </c>
      <c r="AF58" s="338">
        <v>1</v>
      </c>
      <c r="AG58" s="338">
        <v>1</v>
      </c>
      <c r="AH58" s="338">
        <v>1</v>
      </c>
      <c r="AI58" s="338">
        <v>1</v>
      </c>
      <c r="AJ58" s="338">
        <v>1</v>
      </c>
      <c r="AK58" s="338">
        <v>1</v>
      </c>
      <c r="AL58" s="338">
        <v>1</v>
      </c>
      <c r="AM58" s="338">
        <v>1</v>
      </c>
      <c r="AN58" s="338">
        <v>1</v>
      </c>
      <c r="AO58" s="338">
        <v>1</v>
      </c>
      <c r="AP58" s="338">
        <v>1</v>
      </c>
      <c r="AQ58" s="338">
        <v>1</v>
      </c>
      <c r="AR58" s="338">
        <v>1</v>
      </c>
      <c r="AS58" s="338">
        <v>1</v>
      </c>
      <c r="AT58" s="338">
        <v>1</v>
      </c>
      <c r="AU58" s="338">
        <v>1</v>
      </c>
      <c r="AV58" s="338">
        <v>1</v>
      </c>
      <c r="AW58" s="338">
        <v>1</v>
      </c>
      <c r="AX58" s="338">
        <v>1</v>
      </c>
      <c r="AY58" s="338">
        <v>1</v>
      </c>
      <c r="AZ58" s="338">
        <v>1</v>
      </c>
      <c r="BA58" s="338">
        <v>1</v>
      </c>
      <c r="BB58" s="338">
        <v>1</v>
      </c>
      <c r="BC58" s="338">
        <v>1</v>
      </c>
      <c r="BD58" s="338">
        <v>1</v>
      </c>
      <c r="BE58" s="338">
        <v>1</v>
      </c>
      <c r="BF58" s="338">
        <v>1</v>
      </c>
      <c r="BG58" s="338">
        <v>1</v>
      </c>
      <c r="BH58" s="338">
        <v>1</v>
      </c>
      <c r="BI58" s="338">
        <v>1</v>
      </c>
      <c r="BJ58" s="338">
        <v>1</v>
      </c>
      <c r="BK58" s="338">
        <v>1</v>
      </c>
      <c r="BL58" s="338">
        <v>1</v>
      </c>
      <c r="BM58" s="338">
        <v>1</v>
      </c>
      <c r="BN58" s="338">
        <v>1</v>
      </c>
      <c r="BO58" s="338">
        <v>1</v>
      </c>
      <c r="BP58" s="338">
        <v>1</v>
      </c>
      <c r="BQ58" s="338">
        <v>1</v>
      </c>
      <c r="BR58" s="338">
        <v>1</v>
      </c>
      <c r="BS58" s="338">
        <v>1</v>
      </c>
      <c r="BT58" s="338">
        <v>1</v>
      </c>
      <c r="BU58" s="338">
        <v>1</v>
      </c>
      <c r="BV58" s="338">
        <v>1</v>
      </c>
      <c r="BW58" s="338">
        <v>1</v>
      </c>
      <c r="BX58" s="338">
        <v>1</v>
      </c>
      <c r="BY58" s="338">
        <v>1</v>
      </c>
      <c r="BZ58" s="338">
        <v>1</v>
      </c>
      <c r="CA58" s="338">
        <v>1</v>
      </c>
      <c r="CB58" s="338">
        <v>1</v>
      </c>
      <c r="CC58" s="338">
        <v>1</v>
      </c>
      <c r="CD58" s="338">
        <v>1</v>
      </c>
      <c r="CE58" s="338">
        <v>1</v>
      </c>
      <c r="CF58" s="338">
        <v>1</v>
      </c>
      <c r="CG58" s="338">
        <v>1</v>
      </c>
      <c r="CH58" s="338">
        <v>1</v>
      </c>
      <c r="CI58" s="338">
        <v>1</v>
      </c>
      <c r="CJ58" s="338">
        <v>1</v>
      </c>
      <c r="CK58" s="338">
        <v>1</v>
      </c>
      <c r="CL58" s="338">
        <v>1</v>
      </c>
      <c r="CM58" s="338">
        <v>1</v>
      </c>
      <c r="CN58" s="338">
        <v>1</v>
      </c>
      <c r="CO58" s="338">
        <v>1</v>
      </c>
      <c r="CP58" s="338">
        <v>1</v>
      </c>
      <c r="CQ58" s="338">
        <v>1</v>
      </c>
      <c r="CR58" s="338">
        <v>1</v>
      </c>
      <c r="CS58" s="338">
        <v>1</v>
      </c>
      <c r="CT58" s="338">
        <v>1</v>
      </c>
      <c r="CU58" s="338">
        <v>1</v>
      </c>
      <c r="CV58" s="338">
        <v>1</v>
      </c>
      <c r="CW58" s="338">
        <v>1</v>
      </c>
      <c r="CX58" s="338">
        <v>1</v>
      </c>
      <c r="CY58" s="338">
        <v>1</v>
      </c>
      <c r="CZ58" s="338">
        <v>1</v>
      </c>
      <c r="DA58" s="338">
        <v>1</v>
      </c>
      <c r="DB58" s="338">
        <v>1</v>
      </c>
      <c r="DC58" s="338">
        <v>1</v>
      </c>
      <c r="DD58" s="338">
        <v>1</v>
      </c>
      <c r="DE58" s="338">
        <v>1</v>
      </c>
      <c r="DF58" s="338">
        <v>1</v>
      </c>
      <c r="DG58" s="338">
        <v>1</v>
      </c>
      <c r="DH58" s="338">
        <v>1</v>
      </c>
      <c r="DI58" s="338">
        <v>1</v>
      </c>
      <c r="DJ58" s="338">
        <v>1</v>
      </c>
      <c r="DK58" s="338">
        <v>1</v>
      </c>
      <c r="DL58" s="338">
        <v>1</v>
      </c>
      <c r="DM58" s="338">
        <v>1</v>
      </c>
      <c r="DN58" s="338">
        <v>1</v>
      </c>
      <c r="DO58" s="338">
        <v>1</v>
      </c>
      <c r="DP58" s="338">
        <v>1</v>
      </c>
      <c r="DQ58" s="338">
        <v>1</v>
      </c>
      <c r="DR58" s="338">
        <v>1</v>
      </c>
    </row>
    <row r="59" spans="2:123" x14ac:dyDescent="0.3">
      <c r="B59" s="339" t="s">
        <v>233</v>
      </c>
      <c r="C59" s="330">
        <v>0</v>
      </c>
      <c r="D59" s="331">
        <v>0</v>
      </c>
      <c r="E59" s="331">
        <v>0</v>
      </c>
      <c r="F59" s="331">
        <v>0</v>
      </c>
      <c r="G59" s="331">
        <v>0</v>
      </c>
      <c r="H59" s="331">
        <v>0</v>
      </c>
      <c r="I59" s="331">
        <v>0</v>
      </c>
      <c r="J59" s="331">
        <v>0</v>
      </c>
      <c r="K59" s="332">
        <v>0</v>
      </c>
      <c r="L59" s="333">
        <v>0</v>
      </c>
      <c r="M59" s="331">
        <v>0</v>
      </c>
      <c r="N59" s="334">
        <v>0</v>
      </c>
      <c r="O59" s="335">
        <v>0</v>
      </c>
      <c r="P59" s="336">
        <v>0</v>
      </c>
      <c r="Q59" s="336">
        <v>0</v>
      </c>
      <c r="R59" s="336">
        <v>0</v>
      </c>
      <c r="S59" s="336">
        <v>0</v>
      </c>
      <c r="T59" s="336">
        <v>0</v>
      </c>
      <c r="U59" s="336">
        <v>0</v>
      </c>
      <c r="V59" s="336">
        <v>0</v>
      </c>
      <c r="W59" s="337">
        <v>1</v>
      </c>
      <c r="X59" s="337">
        <v>1</v>
      </c>
      <c r="Y59" s="337">
        <v>1</v>
      </c>
      <c r="Z59" s="338">
        <v>1</v>
      </c>
      <c r="AA59" s="338">
        <v>1</v>
      </c>
      <c r="AB59" s="338">
        <v>1</v>
      </c>
      <c r="AC59" s="338">
        <v>1</v>
      </c>
      <c r="AD59" s="338">
        <v>1</v>
      </c>
      <c r="AE59" s="338">
        <v>1</v>
      </c>
      <c r="AF59" s="338">
        <v>1</v>
      </c>
      <c r="AG59" s="338">
        <v>1</v>
      </c>
      <c r="AH59" s="338">
        <v>1</v>
      </c>
      <c r="AI59" s="338">
        <v>1</v>
      </c>
      <c r="AJ59" s="338">
        <v>1</v>
      </c>
      <c r="AK59" s="338">
        <v>1</v>
      </c>
      <c r="AL59" s="338">
        <v>1</v>
      </c>
      <c r="AM59" s="338">
        <v>1</v>
      </c>
      <c r="AN59" s="338">
        <v>1</v>
      </c>
      <c r="AO59" s="338">
        <v>1</v>
      </c>
      <c r="AP59" s="338">
        <v>1</v>
      </c>
      <c r="AQ59" s="338">
        <v>1</v>
      </c>
      <c r="AR59" s="338">
        <v>1</v>
      </c>
      <c r="AS59" s="338">
        <v>1</v>
      </c>
      <c r="AT59" s="338">
        <v>1</v>
      </c>
      <c r="AU59" s="338">
        <v>1</v>
      </c>
      <c r="AV59" s="338">
        <v>1</v>
      </c>
      <c r="AW59" s="338">
        <v>1</v>
      </c>
      <c r="AX59" s="338">
        <v>1</v>
      </c>
      <c r="AY59" s="338">
        <v>1</v>
      </c>
      <c r="AZ59" s="338">
        <v>1</v>
      </c>
      <c r="BA59" s="338">
        <v>1</v>
      </c>
      <c r="BB59" s="338">
        <v>1</v>
      </c>
      <c r="BC59" s="338">
        <v>1</v>
      </c>
      <c r="BD59" s="338">
        <v>1</v>
      </c>
      <c r="BE59" s="338">
        <v>1</v>
      </c>
      <c r="BF59" s="338">
        <v>1</v>
      </c>
      <c r="BG59" s="338">
        <v>1</v>
      </c>
      <c r="BH59" s="338">
        <v>1</v>
      </c>
      <c r="BI59" s="338">
        <v>1</v>
      </c>
      <c r="BJ59" s="338">
        <v>1</v>
      </c>
      <c r="BK59" s="338">
        <v>1</v>
      </c>
      <c r="BL59" s="338">
        <v>1</v>
      </c>
      <c r="BM59" s="338">
        <v>1</v>
      </c>
      <c r="BN59" s="338">
        <v>1</v>
      </c>
      <c r="BO59" s="338">
        <v>1</v>
      </c>
      <c r="BP59" s="338">
        <v>1</v>
      </c>
      <c r="BQ59" s="338">
        <v>1</v>
      </c>
      <c r="BR59" s="338">
        <v>1</v>
      </c>
      <c r="BS59" s="338">
        <v>1</v>
      </c>
      <c r="BT59" s="338">
        <v>1</v>
      </c>
      <c r="BU59" s="338">
        <v>1</v>
      </c>
      <c r="BV59" s="338">
        <v>1</v>
      </c>
      <c r="BW59" s="338">
        <v>1</v>
      </c>
      <c r="BX59" s="338">
        <v>1</v>
      </c>
      <c r="BY59" s="338">
        <v>1</v>
      </c>
      <c r="BZ59" s="338">
        <v>1</v>
      </c>
      <c r="CA59" s="338">
        <v>1</v>
      </c>
      <c r="CB59" s="338">
        <v>1</v>
      </c>
      <c r="CC59" s="338">
        <v>1</v>
      </c>
      <c r="CD59" s="338">
        <v>1</v>
      </c>
      <c r="CE59" s="338">
        <v>1</v>
      </c>
      <c r="CF59" s="338">
        <v>1</v>
      </c>
      <c r="CG59" s="338">
        <v>1</v>
      </c>
      <c r="CH59" s="338">
        <v>1</v>
      </c>
      <c r="CI59" s="338">
        <v>1</v>
      </c>
      <c r="CJ59" s="338">
        <v>1</v>
      </c>
      <c r="CK59" s="338">
        <v>1</v>
      </c>
      <c r="CL59" s="338">
        <v>1</v>
      </c>
      <c r="CM59" s="338">
        <v>1</v>
      </c>
      <c r="CN59" s="338">
        <v>1</v>
      </c>
      <c r="CO59" s="338">
        <v>1</v>
      </c>
      <c r="CP59" s="338">
        <v>1</v>
      </c>
      <c r="CQ59" s="338">
        <v>1</v>
      </c>
      <c r="CR59" s="338">
        <v>1</v>
      </c>
      <c r="CS59" s="338">
        <v>1</v>
      </c>
      <c r="CT59" s="338">
        <v>1</v>
      </c>
      <c r="CU59" s="338">
        <v>1</v>
      </c>
      <c r="CV59" s="338">
        <v>1</v>
      </c>
      <c r="CW59" s="338">
        <v>1</v>
      </c>
      <c r="CX59" s="338">
        <v>1</v>
      </c>
      <c r="CY59" s="338">
        <v>1</v>
      </c>
      <c r="CZ59" s="338">
        <v>1</v>
      </c>
      <c r="DA59" s="338">
        <v>1</v>
      </c>
      <c r="DB59" s="338">
        <v>1</v>
      </c>
      <c r="DC59" s="338">
        <v>1</v>
      </c>
      <c r="DD59" s="338">
        <v>1</v>
      </c>
      <c r="DE59" s="338">
        <v>1</v>
      </c>
      <c r="DF59" s="338">
        <v>1</v>
      </c>
      <c r="DG59" s="338">
        <v>1</v>
      </c>
      <c r="DH59" s="338">
        <v>1</v>
      </c>
      <c r="DI59" s="338">
        <v>1</v>
      </c>
      <c r="DJ59" s="338">
        <v>1</v>
      </c>
      <c r="DK59" s="338">
        <v>1</v>
      </c>
      <c r="DL59" s="338">
        <v>1</v>
      </c>
      <c r="DM59" s="338">
        <v>1</v>
      </c>
      <c r="DN59" s="338">
        <v>1</v>
      </c>
      <c r="DO59" s="338">
        <v>1</v>
      </c>
      <c r="DP59" s="338">
        <v>1</v>
      </c>
      <c r="DQ59" s="338">
        <v>1</v>
      </c>
      <c r="DR59" s="338">
        <v>1</v>
      </c>
    </row>
    <row r="60" spans="2:123" x14ac:dyDescent="0.3">
      <c r="B60" s="339" t="s">
        <v>251</v>
      </c>
      <c r="C60" s="330">
        <v>0</v>
      </c>
      <c r="D60" s="331">
        <v>0</v>
      </c>
      <c r="E60" s="331">
        <v>0</v>
      </c>
      <c r="F60" s="331">
        <v>0</v>
      </c>
      <c r="G60" s="331">
        <v>0</v>
      </c>
      <c r="H60" s="331">
        <v>0</v>
      </c>
      <c r="I60" s="331">
        <v>0</v>
      </c>
      <c r="J60" s="331">
        <v>0</v>
      </c>
      <c r="K60" s="332">
        <v>0</v>
      </c>
      <c r="L60" s="340">
        <v>1</v>
      </c>
      <c r="M60" s="331">
        <v>1</v>
      </c>
      <c r="N60" s="334">
        <v>1</v>
      </c>
      <c r="O60" s="335">
        <v>1</v>
      </c>
      <c r="P60" s="336">
        <v>1</v>
      </c>
      <c r="Q60" s="336">
        <v>1</v>
      </c>
      <c r="R60" s="336">
        <v>1</v>
      </c>
      <c r="S60" s="336">
        <v>1</v>
      </c>
      <c r="T60" s="336">
        <v>1</v>
      </c>
      <c r="U60" s="336">
        <v>1</v>
      </c>
      <c r="V60" s="336">
        <v>1</v>
      </c>
      <c r="W60" s="337">
        <v>1</v>
      </c>
      <c r="X60" s="337">
        <v>1</v>
      </c>
      <c r="Y60" s="337">
        <v>1</v>
      </c>
      <c r="Z60" s="338">
        <v>1</v>
      </c>
      <c r="AA60" s="338">
        <v>2</v>
      </c>
      <c r="AB60" s="338">
        <v>2</v>
      </c>
      <c r="AC60" s="338">
        <v>2</v>
      </c>
      <c r="AD60" s="338">
        <v>2</v>
      </c>
      <c r="AE60" s="338">
        <v>2</v>
      </c>
      <c r="AF60" s="338">
        <v>2</v>
      </c>
      <c r="AG60" s="338">
        <v>2</v>
      </c>
      <c r="AH60" s="338">
        <v>2</v>
      </c>
      <c r="AI60" s="338">
        <v>2</v>
      </c>
      <c r="AJ60" s="338">
        <v>2</v>
      </c>
      <c r="AK60" s="338">
        <v>2</v>
      </c>
      <c r="AL60" s="338">
        <v>2</v>
      </c>
      <c r="AM60" s="338">
        <v>2</v>
      </c>
      <c r="AN60" s="338">
        <v>2</v>
      </c>
      <c r="AO60" s="338">
        <v>2</v>
      </c>
      <c r="AP60" s="338">
        <v>2</v>
      </c>
      <c r="AQ60" s="338">
        <v>2</v>
      </c>
      <c r="AR60" s="338">
        <v>2</v>
      </c>
      <c r="AS60" s="338">
        <v>2</v>
      </c>
      <c r="AT60" s="338">
        <v>2</v>
      </c>
      <c r="AU60" s="338">
        <v>2</v>
      </c>
      <c r="AV60" s="338">
        <v>2</v>
      </c>
      <c r="AW60" s="338">
        <v>2</v>
      </c>
      <c r="AX60" s="338">
        <v>2</v>
      </c>
      <c r="AY60" s="338">
        <v>2</v>
      </c>
      <c r="AZ60" s="338">
        <v>2</v>
      </c>
      <c r="BA60" s="338">
        <v>2</v>
      </c>
      <c r="BB60" s="338">
        <v>2</v>
      </c>
      <c r="BC60" s="338">
        <v>2</v>
      </c>
      <c r="BD60" s="338">
        <v>2</v>
      </c>
      <c r="BE60" s="338">
        <v>2</v>
      </c>
      <c r="BF60" s="338">
        <v>2</v>
      </c>
      <c r="BG60" s="338">
        <v>2</v>
      </c>
      <c r="BH60" s="338">
        <v>2</v>
      </c>
      <c r="BI60" s="338">
        <v>2</v>
      </c>
      <c r="BJ60" s="338">
        <v>2</v>
      </c>
      <c r="BK60" s="338">
        <v>2</v>
      </c>
      <c r="BL60" s="338">
        <v>2</v>
      </c>
      <c r="BM60" s="338">
        <v>2</v>
      </c>
      <c r="BN60" s="338">
        <v>2</v>
      </c>
      <c r="BO60" s="338">
        <v>2</v>
      </c>
      <c r="BP60" s="338">
        <v>2</v>
      </c>
      <c r="BQ60" s="338">
        <v>2</v>
      </c>
      <c r="BR60" s="338">
        <v>2</v>
      </c>
      <c r="BS60" s="338">
        <v>2</v>
      </c>
      <c r="BT60" s="338">
        <v>2</v>
      </c>
      <c r="BU60" s="338">
        <v>2</v>
      </c>
      <c r="BV60" s="338">
        <v>2</v>
      </c>
      <c r="BW60" s="338">
        <v>2</v>
      </c>
      <c r="BX60" s="338">
        <v>2</v>
      </c>
      <c r="BY60" s="338">
        <v>2</v>
      </c>
      <c r="BZ60" s="338">
        <v>2</v>
      </c>
      <c r="CA60" s="338">
        <v>2</v>
      </c>
      <c r="CB60" s="338">
        <v>2</v>
      </c>
      <c r="CC60" s="338">
        <v>2</v>
      </c>
      <c r="CD60" s="338">
        <v>2</v>
      </c>
      <c r="CE60" s="338">
        <v>2</v>
      </c>
      <c r="CF60" s="338">
        <v>2</v>
      </c>
      <c r="CG60" s="338">
        <v>2</v>
      </c>
      <c r="CH60" s="338">
        <v>2</v>
      </c>
      <c r="CI60" s="338">
        <v>2</v>
      </c>
      <c r="CJ60" s="338">
        <v>2</v>
      </c>
      <c r="CK60" s="338">
        <v>2</v>
      </c>
      <c r="CL60" s="338">
        <v>2</v>
      </c>
      <c r="CM60" s="338">
        <v>2</v>
      </c>
      <c r="CN60" s="338">
        <v>2</v>
      </c>
      <c r="CO60" s="338">
        <v>2</v>
      </c>
      <c r="CP60" s="338">
        <v>2</v>
      </c>
      <c r="CQ60" s="338">
        <v>2</v>
      </c>
      <c r="CR60" s="338">
        <v>2</v>
      </c>
      <c r="CS60" s="338">
        <v>2</v>
      </c>
      <c r="CT60" s="338">
        <v>2</v>
      </c>
      <c r="CU60" s="338">
        <v>2</v>
      </c>
      <c r="CV60" s="338">
        <v>2</v>
      </c>
      <c r="CW60" s="338">
        <v>2</v>
      </c>
      <c r="CX60" s="338">
        <v>2</v>
      </c>
      <c r="CY60" s="338">
        <v>2</v>
      </c>
      <c r="CZ60" s="338">
        <v>2</v>
      </c>
      <c r="DA60" s="338">
        <v>2</v>
      </c>
      <c r="DB60" s="338">
        <v>2</v>
      </c>
      <c r="DC60" s="338">
        <v>2</v>
      </c>
      <c r="DD60" s="338">
        <v>2</v>
      </c>
      <c r="DE60" s="338">
        <v>2</v>
      </c>
      <c r="DF60" s="338">
        <v>2</v>
      </c>
      <c r="DG60" s="338">
        <v>2</v>
      </c>
      <c r="DH60" s="338">
        <v>2</v>
      </c>
      <c r="DI60" s="338">
        <v>2</v>
      </c>
      <c r="DJ60" s="338">
        <v>2</v>
      </c>
      <c r="DK60" s="338">
        <v>2</v>
      </c>
      <c r="DL60" s="338">
        <v>2</v>
      </c>
      <c r="DM60" s="338">
        <v>2</v>
      </c>
      <c r="DN60" s="338">
        <v>2</v>
      </c>
      <c r="DO60" s="338">
        <v>2</v>
      </c>
      <c r="DP60" s="338">
        <v>2</v>
      </c>
      <c r="DQ60" s="338">
        <v>2</v>
      </c>
      <c r="DR60" s="338">
        <v>2</v>
      </c>
    </row>
    <row r="61" spans="2:123" x14ac:dyDescent="0.3">
      <c r="B61" s="339" t="s">
        <v>235</v>
      </c>
      <c r="C61" s="330">
        <v>0</v>
      </c>
      <c r="D61" s="331">
        <v>0</v>
      </c>
      <c r="E61" s="331">
        <v>0</v>
      </c>
      <c r="F61" s="331">
        <v>0</v>
      </c>
      <c r="G61" s="331">
        <v>0</v>
      </c>
      <c r="H61" s="331">
        <v>0</v>
      </c>
      <c r="I61" s="331">
        <v>0</v>
      </c>
      <c r="J61" s="331">
        <v>0</v>
      </c>
      <c r="K61" s="332">
        <v>0</v>
      </c>
      <c r="L61" s="340">
        <v>1</v>
      </c>
      <c r="M61" s="331">
        <v>1</v>
      </c>
      <c r="N61" s="334">
        <v>1</v>
      </c>
      <c r="O61" s="335">
        <v>1</v>
      </c>
      <c r="P61" s="336">
        <v>1</v>
      </c>
      <c r="Q61" s="336">
        <v>1</v>
      </c>
      <c r="R61" s="336">
        <v>1</v>
      </c>
      <c r="S61" s="336">
        <v>1</v>
      </c>
      <c r="T61" s="336">
        <v>1</v>
      </c>
      <c r="U61" s="336">
        <v>1</v>
      </c>
      <c r="V61" s="336">
        <v>1</v>
      </c>
      <c r="W61" s="337">
        <v>1</v>
      </c>
      <c r="X61" s="337">
        <v>1</v>
      </c>
      <c r="Y61" s="337">
        <v>1</v>
      </c>
      <c r="Z61" s="338">
        <v>1</v>
      </c>
      <c r="AA61" s="338">
        <v>2</v>
      </c>
      <c r="AB61" s="338">
        <v>2</v>
      </c>
      <c r="AC61" s="338">
        <v>2</v>
      </c>
      <c r="AD61" s="338">
        <v>2</v>
      </c>
      <c r="AE61" s="338">
        <v>2</v>
      </c>
      <c r="AF61" s="338">
        <v>2</v>
      </c>
      <c r="AG61" s="338">
        <v>2</v>
      </c>
      <c r="AH61" s="338">
        <v>2</v>
      </c>
      <c r="AI61" s="338">
        <v>2</v>
      </c>
      <c r="AJ61" s="338">
        <v>2</v>
      </c>
      <c r="AK61" s="338">
        <v>2</v>
      </c>
      <c r="AL61" s="338">
        <v>2</v>
      </c>
      <c r="AM61" s="338">
        <v>2</v>
      </c>
      <c r="AN61" s="338">
        <v>2</v>
      </c>
      <c r="AO61" s="338">
        <v>2</v>
      </c>
      <c r="AP61" s="338">
        <v>2</v>
      </c>
      <c r="AQ61" s="338">
        <v>2</v>
      </c>
      <c r="AR61" s="338">
        <v>2</v>
      </c>
      <c r="AS61" s="338">
        <v>2</v>
      </c>
      <c r="AT61" s="338">
        <v>2</v>
      </c>
      <c r="AU61" s="338">
        <v>2</v>
      </c>
      <c r="AV61" s="338">
        <v>2</v>
      </c>
      <c r="AW61" s="338">
        <v>2</v>
      </c>
      <c r="AX61" s="338">
        <v>2</v>
      </c>
      <c r="AY61" s="338">
        <v>3</v>
      </c>
      <c r="AZ61" s="338">
        <v>3</v>
      </c>
      <c r="BA61" s="338">
        <v>3</v>
      </c>
      <c r="BB61" s="338">
        <v>3</v>
      </c>
      <c r="BC61" s="338">
        <v>3</v>
      </c>
      <c r="BD61" s="338">
        <v>3</v>
      </c>
      <c r="BE61" s="338">
        <v>3</v>
      </c>
      <c r="BF61" s="338">
        <v>3</v>
      </c>
      <c r="BG61" s="338">
        <v>3</v>
      </c>
      <c r="BH61" s="338">
        <v>3</v>
      </c>
      <c r="BI61" s="338">
        <v>3</v>
      </c>
      <c r="BJ61" s="338">
        <v>3</v>
      </c>
      <c r="BK61" s="338">
        <v>3</v>
      </c>
      <c r="BL61" s="338">
        <v>3</v>
      </c>
      <c r="BM61" s="338">
        <v>3</v>
      </c>
      <c r="BN61" s="338">
        <v>3</v>
      </c>
      <c r="BO61" s="338">
        <v>3</v>
      </c>
      <c r="BP61" s="338">
        <v>3</v>
      </c>
      <c r="BQ61" s="338">
        <v>3</v>
      </c>
      <c r="BR61" s="338">
        <v>3</v>
      </c>
      <c r="BS61" s="338">
        <v>3</v>
      </c>
      <c r="BT61" s="338">
        <v>3</v>
      </c>
      <c r="BU61" s="338">
        <v>3</v>
      </c>
      <c r="BV61" s="338">
        <v>3</v>
      </c>
      <c r="BW61" s="338">
        <v>3</v>
      </c>
      <c r="BX61" s="338">
        <v>3</v>
      </c>
      <c r="BY61" s="338">
        <v>3</v>
      </c>
      <c r="BZ61" s="338">
        <v>3</v>
      </c>
      <c r="CA61" s="338">
        <v>3</v>
      </c>
      <c r="CB61" s="338">
        <v>3</v>
      </c>
      <c r="CC61" s="338">
        <v>3</v>
      </c>
      <c r="CD61" s="338">
        <v>3</v>
      </c>
      <c r="CE61" s="338">
        <v>3</v>
      </c>
      <c r="CF61" s="338">
        <v>3</v>
      </c>
      <c r="CG61" s="338">
        <v>3</v>
      </c>
      <c r="CH61" s="338">
        <v>3</v>
      </c>
      <c r="CI61" s="338">
        <v>3</v>
      </c>
      <c r="CJ61" s="338">
        <v>3</v>
      </c>
      <c r="CK61" s="338">
        <v>3</v>
      </c>
      <c r="CL61" s="338">
        <v>3</v>
      </c>
      <c r="CM61" s="338">
        <v>3</v>
      </c>
      <c r="CN61" s="338">
        <v>3</v>
      </c>
      <c r="CO61" s="338">
        <v>3</v>
      </c>
      <c r="CP61" s="338">
        <v>3</v>
      </c>
      <c r="CQ61" s="338">
        <v>3</v>
      </c>
      <c r="CR61" s="338">
        <v>3</v>
      </c>
      <c r="CS61" s="338">
        <v>3</v>
      </c>
      <c r="CT61" s="338">
        <v>3</v>
      </c>
      <c r="CU61" s="338">
        <v>3</v>
      </c>
      <c r="CV61" s="338">
        <v>3</v>
      </c>
      <c r="CW61" s="338">
        <v>3</v>
      </c>
      <c r="CX61" s="338">
        <v>3</v>
      </c>
      <c r="CY61" s="338">
        <v>3</v>
      </c>
      <c r="CZ61" s="338">
        <v>3</v>
      </c>
      <c r="DA61" s="338">
        <v>3</v>
      </c>
      <c r="DB61" s="338">
        <v>3</v>
      </c>
      <c r="DC61" s="338">
        <v>3</v>
      </c>
      <c r="DD61" s="338">
        <v>3</v>
      </c>
      <c r="DE61" s="338">
        <v>3</v>
      </c>
      <c r="DF61" s="338">
        <v>3</v>
      </c>
      <c r="DG61" s="338">
        <v>3</v>
      </c>
      <c r="DH61" s="338">
        <v>3</v>
      </c>
      <c r="DI61" s="338">
        <v>3</v>
      </c>
      <c r="DJ61" s="338">
        <v>3</v>
      </c>
      <c r="DK61" s="338">
        <v>3</v>
      </c>
      <c r="DL61" s="338">
        <v>3</v>
      </c>
      <c r="DM61" s="338">
        <v>3</v>
      </c>
      <c r="DN61" s="338">
        <v>3</v>
      </c>
      <c r="DO61" s="338">
        <v>3</v>
      </c>
      <c r="DP61" s="338">
        <v>3</v>
      </c>
      <c r="DQ61" s="338">
        <v>3</v>
      </c>
      <c r="DR61" s="338">
        <v>3</v>
      </c>
    </row>
    <row r="62" spans="2:123" x14ac:dyDescent="0.3">
      <c r="B62" s="341" t="s">
        <v>236</v>
      </c>
      <c r="C62" s="330">
        <v>0</v>
      </c>
      <c r="D62" s="331">
        <v>0</v>
      </c>
      <c r="E62" s="331">
        <v>0</v>
      </c>
      <c r="F62" s="331">
        <v>0</v>
      </c>
      <c r="G62" s="331">
        <v>0</v>
      </c>
      <c r="H62" s="331">
        <v>0</v>
      </c>
      <c r="I62" s="331">
        <v>0</v>
      </c>
      <c r="J62" s="331">
        <v>0</v>
      </c>
      <c r="K62" s="332">
        <v>0</v>
      </c>
      <c r="L62" s="340">
        <v>0</v>
      </c>
      <c r="M62" s="331">
        <v>0</v>
      </c>
      <c r="N62" s="334">
        <v>0</v>
      </c>
      <c r="O62" s="335">
        <v>0</v>
      </c>
      <c r="P62" s="336">
        <v>0</v>
      </c>
      <c r="Q62" s="336">
        <v>0</v>
      </c>
      <c r="R62" s="336">
        <v>0</v>
      </c>
      <c r="S62" s="336">
        <v>0</v>
      </c>
      <c r="T62" s="336">
        <v>0</v>
      </c>
      <c r="U62" s="336">
        <v>0</v>
      </c>
      <c r="V62" s="336">
        <v>0</v>
      </c>
      <c r="W62" s="337">
        <v>1</v>
      </c>
      <c r="X62" s="337">
        <v>1</v>
      </c>
      <c r="Y62" s="337">
        <v>1</v>
      </c>
      <c r="Z62" s="338">
        <v>1</v>
      </c>
      <c r="AA62" s="338">
        <v>1</v>
      </c>
      <c r="AB62" s="338">
        <v>1</v>
      </c>
      <c r="AC62" s="338">
        <v>1</v>
      </c>
      <c r="AD62" s="338">
        <v>1</v>
      </c>
      <c r="AE62" s="338">
        <v>1</v>
      </c>
      <c r="AF62" s="338">
        <v>1</v>
      </c>
      <c r="AG62" s="338">
        <v>1</v>
      </c>
      <c r="AH62" s="338">
        <v>1</v>
      </c>
      <c r="AI62" s="338">
        <v>1</v>
      </c>
      <c r="AJ62" s="338">
        <v>1</v>
      </c>
      <c r="AK62" s="338">
        <v>1</v>
      </c>
      <c r="AL62" s="338">
        <v>1</v>
      </c>
      <c r="AM62" s="338">
        <v>1</v>
      </c>
      <c r="AN62" s="338">
        <v>1</v>
      </c>
      <c r="AO62" s="338">
        <v>1</v>
      </c>
      <c r="AP62" s="338">
        <v>1</v>
      </c>
      <c r="AQ62" s="338">
        <v>1</v>
      </c>
      <c r="AR62" s="338">
        <v>1</v>
      </c>
      <c r="AS62" s="338">
        <v>1</v>
      </c>
      <c r="AT62" s="338">
        <v>1</v>
      </c>
      <c r="AU62" s="338">
        <v>1</v>
      </c>
      <c r="AV62" s="338">
        <v>1</v>
      </c>
      <c r="AW62" s="338">
        <v>1</v>
      </c>
      <c r="AX62" s="338">
        <v>1</v>
      </c>
      <c r="AY62" s="338">
        <v>1</v>
      </c>
      <c r="AZ62" s="338">
        <v>1</v>
      </c>
      <c r="BA62" s="338">
        <v>1</v>
      </c>
      <c r="BB62" s="338">
        <v>1</v>
      </c>
      <c r="BC62" s="338">
        <v>1</v>
      </c>
      <c r="BD62" s="338">
        <v>1</v>
      </c>
      <c r="BE62" s="338">
        <v>1</v>
      </c>
      <c r="BF62" s="338">
        <v>1</v>
      </c>
      <c r="BG62" s="338">
        <v>1</v>
      </c>
      <c r="BH62" s="338">
        <v>1</v>
      </c>
      <c r="BI62" s="338">
        <v>1</v>
      </c>
      <c r="BJ62" s="338">
        <v>1</v>
      </c>
      <c r="BK62" s="338">
        <v>1</v>
      </c>
      <c r="BL62" s="338">
        <v>1</v>
      </c>
      <c r="BM62" s="338">
        <v>1</v>
      </c>
      <c r="BN62" s="338">
        <v>1</v>
      </c>
      <c r="BO62" s="338">
        <v>1</v>
      </c>
      <c r="BP62" s="338">
        <v>1</v>
      </c>
      <c r="BQ62" s="338">
        <v>1</v>
      </c>
      <c r="BR62" s="338">
        <v>1</v>
      </c>
      <c r="BS62" s="338">
        <v>1</v>
      </c>
      <c r="BT62" s="338">
        <v>1</v>
      </c>
      <c r="BU62" s="338">
        <v>1</v>
      </c>
      <c r="BV62" s="338">
        <v>1</v>
      </c>
      <c r="BW62" s="338">
        <v>1</v>
      </c>
      <c r="BX62" s="338">
        <v>1</v>
      </c>
      <c r="BY62" s="338">
        <v>1</v>
      </c>
      <c r="BZ62" s="338">
        <v>1</v>
      </c>
      <c r="CA62" s="338">
        <v>1</v>
      </c>
      <c r="CB62" s="338">
        <v>1</v>
      </c>
      <c r="CC62" s="338">
        <v>1</v>
      </c>
      <c r="CD62" s="338">
        <v>1</v>
      </c>
      <c r="CE62" s="338">
        <v>1</v>
      </c>
      <c r="CF62" s="338">
        <v>1</v>
      </c>
      <c r="CG62" s="338">
        <v>1</v>
      </c>
      <c r="CH62" s="338">
        <v>1</v>
      </c>
      <c r="CI62" s="338">
        <v>1</v>
      </c>
      <c r="CJ62" s="338">
        <v>1</v>
      </c>
      <c r="CK62" s="338">
        <v>1</v>
      </c>
      <c r="CL62" s="338">
        <v>1</v>
      </c>
      <c r="CM62" s="338">
        <v>1</v>
      </c>
      <c r="CN62" s="338">
        <v>1</v>
      </c>
      <c r="CO62" s="338">
        <v>1</v>
      </c>
      <c r="CP62" s="338">
        <v>1</v>
      </c>
      <c r="CQ62" s="338">
        <v>1</v>
      </c>
      <c r="CR62" s="338">
        <v>1</v>
      </c>
      <c r="CS62" s="338">
        <v>1</v>
      </c>
      <c r="CT62" s="338">
        <v>1</v>
      </c>
      <c r="CU62" s="338">
        <v>1</v>
      </c>
      <c r="CV62" s="338">
        <v>1</v>
      </c>
      <c r="CW62" s="338">
        <v>1</v>
      </c>
      <c r="CX62" s="338">
        <v>1</v>
      </c>
      <c r="CY62" s="338">
        <v>1</v>
      </c>
      <c r="CZ62" s="338">
        <v>1</v>
      </c>
      <c r="DA62" s="338">
        <v>1</v>
      </c>
      <c r="DB62" s="338">
        <v>1</v>
      </c>
      <c r="DC62" s="338">
        <v>1</v>
      </c>
      <c r="DD62" s="338">
        <v>1</v>
      </c>
      <c r="DE62" s="338">
        <v>1</v>
      </c>
      <c r="DF62" s="338">
        <v>1</v>
      </c>
      <c r="DG62" s="338">
        <v>1</v>
      </c>
      <c r="DH62" s="338">
        <v>1</v>
      </c>
      <c r="DI62" s="338">
        <v>1</v>
      </c>
      <c r="DJ62" s="338">
        <v>1</v>
      </c>
      <c r="DK62" s="338">
        <v>1</v>
      </c>
      <c r="DL62" s="338">
        <v>1</v>
      </c>
      <c r="DM62" s="338">
        <v>1</v>
      </c>
      <c r="DN62" s="338">
        <v>1</v>
      </c>
      <c r="DO62" s="338">
        <v>1</v>
      </c>
      <c r="DP62" s="338">
        <v>1</v>
      </c>
      <c r="DQ62" s="338">
        <v>1</v>
      </c>
      <c r="DR62" s="338">
        <v>1</v>
      </c>
    </row>
    <row r="63" spans="2:123" x14ac:dyDescent="0.3">
      <c r="B63" s="342" t="s">
        <v>237</v>
      </c>
      <c r="C63" s="330">
        <v>0</v>
      </c>
      <c r="D63" s="331">
        <v>0</v>
      </c>
      <c r="E63" s="331">
        <v>0</v>
      </c>
      <c r="F63" s="331">
        <v>0</v>
      </c>
      <c r="G63" s="331">
        <v>0</v>
      </c>
      <c r="H63" s="331">
        <v>0</v>
      </c>
      <c r="I63" s="331">
        <v>0</v>
      </c>
      <c r="J63" s="331">
        <v>0</v>
      </c>
      <c r="K63" s="332">
        <v>0</v>
      </c>
      <c r="L63" s="333">
        <v>0</v>
      </c>
      <c r="M63" s="331">
        <v>0</v>
      </c>
      <c r="N63" s="334">
        <v>0</v>
      </c>
      <c r="O63" s="335">
        <v>0</v>
      </c>
      <c r="P63" s="336">
        <v>0</v>
      </c>
      <c r="Q63" s="336">
        <v>0</v>
      </c>
      <c r="R63" s="336">
        <v>0</v>
      </c>
      <c r="S63" s="336">
        <v>0</v>
      </c>
      <c r="T63" s="336">
        <v>0</v>
      </c>
      <c r="U63" s="336">
        <v>0</v>
      </c>
      <c r="V63" s="336">
        <v>0</v>
      </c>
      <c r="W63" s="337">
        <v>0</v>
      </c>
      <c r="X63" s="337">
        <v>0</v>
      </c>
      <c r="Y63" s="337">
        <v>0</v>
      </c>
      <c r="Z63" s="343">
        <v>0</v>
      </c>
      <c r="AA63" s="343">
        <v>0</v>
      </c>
      <c r="AB63" s="343">
        <v>0</v>
      </c>
      <c r="AC63" s="343">
        <v>0</v>
      </c>
      <c r="AD63" s="343">
        <v>0</v>
      </c>
      <c r="AE63" s="343">
        <v>0</v>
      </c>
      <c r="AF63" s="343">
        <v>0</v>
      </c>
      <c r="AG63" s="343">
        <v>0</v>
      </c>
      <c r="AH63" s="343">
        <v>0</v>
      </c>
      <c r="AI63" s="343">
        <v>0</v>
      </c>
      <c r="AJ63" s="343">
        <v>0</v>
      </c>
      <c r="AK63" s="343">
        <v>0</v>
      </c>
      <c r="AL63" s="343">
        <v>0</v>
      </c>
      <c r="AM63" s="343">
        <v>0</v>
      </c>
      <c r="AN63" s="343">
        <v>0</v>
      </c>
      <c r="AO63" s="343">
        <v>0</v>
      </c>
      <c r="AP63" s="343">
        <v>0</v>
      </c>
      <c r="AQ63" s="343">
        <v>0</v>
      </c>
      <c r="AR63" s="343">
        <v>0</v>
      </c>
      <c r="AS63" s="343">
        <v>0</v>
      </c>
      <c r="AT63" s="343">
        <v>0</v>
      </c>
      <c r="AU63" s="343">
        <v>0</v>
      </c>
      <c r="AV63" s="343">
        <v>0</v>
      </c>
      <c r="AW63" s="343">
        <v>0</v>
      </c>
      <c r="AX63" s="343">
        <v>0</v>
      </c>
      <c r="AY63" s="343">
        <v>0</v>
      </c>
      <c r="AZ63" s="343">
        <v>0</v>
      </c>
      <c r="BA63" s="343">
        <v>0</v>
      </c>
      <c r="BB63" s="343">
        <v>0</v>
      </c>
      <c r="BC63" s="343">
        <v>0</v>
      </c>
      <c r="BD63" s="343">
        <v>0</v>
      </c>
      <c r="BE63" s="343">
        <v>0</v>
      </c>
      <c r="BF63" s="343">
        <v>0</v>
      </c>
      <c r="BG63" s="343">
        <v>0</v>
      </c>
      <c r="BH63" s="343">
        <v>0</v>
      </c>
      <c r="BI63" s="343">
        <v>0</v>
      </c>
      <c r="BJ63" s="343">
        <v>0</v>
      </c>
      <c r="BK63" s="343">
        <v>0</v>
      </c>
      <c r="BL63" s="343">
        <v>0</v>
      </c>
      <c r="BM63" s="343">
        <v>0</v>
      </c>
      <c r="BN63" s="343">
        <v>0</v>
      </c>
      <c r="BO63" s="343">
        <v>0</v>
      </c>
      <c r="BP63" s="343">
        <v>0</v>
      </c>
      <c r="BQ63" s="343">
        <v>0</v>
      </c>
      <c r="BR63" s="343">
        <v>0</v>
      </c>
      <c r="BS63" s="343">
        <v>0</v>
      </c>
      <c r="BT63" s="343">
        <v>0</v>
      </c>
      <c r="BU63" s="343">
        <v>0</v>
      </c>
      <c r="BV63" s="343">
        <v>0</v>
      </c>
      <c r="BW63" s="343">
        <v>0</v>
      </c>
      <c r="BX63" s="343">
        <v>0</v>
      </c>
      <c r="BY63" s="343">
        <v>0</v>
      </c>
      <c r="BZ63" s="343">
        <v>0</v>
      </c>
      <c r="CA63" s="343">
        <v>0</v>
      </c>
      <c r="CB63" s="343">
        <v>0</v>
      </c>
      <c r="CC63" s="343">
        <v>0</v>
      </c>
      <c r="CD63" s="343">
        <v>0</v>
      </c>
      <c r="CE63" s="343">
        <v>0</v>
      </c>
      <c r="CF63" s="343">
        <v>0</v>
      </c>
      <c r="CG63" s="343">
        <v>0</v>
      </c>
      <c r="CH63" s="343">
        <v>0</v>
      </c>
      <c r="CI63" s="343">
        <v>0</v>
      </c>
      <c r="CJ63" s="343">
        <v>0</v>
      </c>
      <c r="CK63" s="343">
        <v>0</v>
      </c>
      <c r="CL63" s="343">
        <v>0</v>
      </c>
      <c r="CM63" s="343">
        <v>0</v>
      </c>
      <c r="CN63" s="343">
        <v>0</v>
      </c>
      <c r="CO63" s="343">
        <v>0</v>
      </c>
      <c r="CP63" s="343">
        <v>0</v>
      </c>
      <c r="CQ63" s="343">
        <v>0</v>
      </c>
      <c r="CR63" s="343">
        <v>0</v>
      </c>
      <c r="CS63" s="343">
        <v>0</v>
      </c>
      <c r="CT63" s="343">
        <v>0</v>
      </c>
      <c r="CU63" s="343">
        <v>0</v>
      </c>
      <c r="CV63" s="343">
        <v>0</v>
      </c>
      <c r="CW63" s="343">
        <v>0</v>
      </c>
      <c r="CX63" s="343">
        <v>0</v>
      </c>
      <c r="CY63" s="343">
        <v>0</v>
      </c>
      <c r="CZ63" s="343">
        <v>0</v>
      </c>
      <c r="DA63" s="343">
        <v>0</v>
      </c>
      <c r="DB63" s="343">
        <v>0</v>
      </c>
      <c r="DC63" s="343">
        <v>0</v>
      </c>
      <c r="DD63" s="343">
        <v>0</v>
      </c>
      <c r="DE63" s="343">
        <v>0</v>
      </c>
      <c r="DF63" s="343">
        <v>0</v>
      </c>
      <c r="DG63" s="343">
        <v>0</v>
      </c>
      <c r="DH63" s="343">
        <v>0</v>
      </c>
      <c r="DI63" s="343">
        <v>0</v>
      </c>
      <c r="DJ63" s="343">
        <v>0</v>
      </c>
      <c r="DK63" s="343">
        <v>0</v>
      </c>
      <c r="DL63" s="343">
        <v>0</v>
      </c>
      <c r="DM63" s="343">
        <v>0</v>
      </c>
      <c r="DN63" s="343">
        <v>0</v>
      </c>
      <c r="DO63" s="343">
        <v>0</v>
      </c>
      <c r="DP63" s="343">
        <v>0</v>
      </c>
      <c r="DQ63" s="343">
        <v>0</v>
      </c>
      <c r="DR63" s="343">
        <v>0</v>
      </c>
    </row>
    <row r="64" spans="2:123" ht="14.4" customHeight="1" thickBot="1" x14ac:dyDescent="0.35">
      <c r="B64" s="344" t="s">
        <v>238</v>
      </c>
      <c r="C64" s="330">
        <v>0</v>
      </c>
      <c r="D64" s="331">
        <v>0</v>
      </c>
      <c r="E64" s="331">
        <v>0</v>
      </c>
      <c r="F64" s="331">
        <v>0</v>
      </c>
      <c r="G64" s="331">
        <v>0</v>
      </c>
      <c r="H64" s="331">
        <v>0</v>
      </c>
      <c r="I64" s="331">
        <v>0</v>
      </c>
      <c r="J64" s="331">
        <v>0</v>
      </c>
      <c r="K64" s="332">
        <v>0</v>
      </c>
      <c r="L64" s="345">
        <v>0</v>
      </c>
      <c r="M64" s="346">
        <v>0</v>
      </c>
      <c r="N64" s="347">
        <v>0</v>
      </c>
      <c r="O64" s="335">
        <v>0</v>
      </c>
      <c r="P64" s="336">
        <v>0</v>
      </c>
      <c r="Q64" s="336">
        <v>0</v>
      </c>
      <c r="R64" s="336">
        <v>0</v>
      </c>
      <c r="S64" s="336">
        <v>0</v>
      </c>
      <c r="T64" s="336">
        <v>0</v>
      </c>
      <c r="U64" s="336">
        <v>0</v>
      </c>
      <c r="V64" s="336">
        <v>0</v>
      </c>
      <c r="W64" s="337">
        <v>1</v>
      </c>
      <c r="X64" s="337">
        <v>1</v>
      </c>
      <c r="Y64" s="337">
        <v>1</v>
      </c>
      <c r="Z64" s="338">
        <v>1</v>
      </c>
      <c r="AA64" s="338">
        <v>1</v>
      </c>
      <c r="AB64" s="338">
        <v>1</v>
      </c>
      <c r="AC64" s="338">
        <v>1</v>
      </c>
      <c r="AD64" s="338">
        <v>1</v>
      </c>
      <c r="AE64" s="338">
        <v>1</v>
      </c>
      <c r="AF64" s="338">
        <v>1</v>
      </c>
      <c r="AG64" s="338">
        <v>1</v>
      </c>
      <c r="AH64" s="338">
        <v>1</v>
      </c>
      <c r="AI64" s="338">
        <v>1</v>
      </c>
      <c r="AJ64" s="338">
        <v>1</v>
      </c>
      <c r="AK64" s="338">
        <v>1</v>
      </c>
      <c r="AL64" s="338">
        <v>1</v>
      </c>
      <c r="AM64" s="338">
        <v>2</v>
      </c>
      <c r="AN64" s="338">
        <v>2</v>
      </c>
      <c r="AO64" s="338">
        <v>2</v>
      </c>
      <c r="AP64" s="338">
        <v>2</v>
      </c>
      <c r="AQ64" s="338">
        <v>2</v>
      </c>
      <c r="AR64" s="338">
        <v>2</v>
      </c>
      <c r="AS64" s="338">
        <v>2</v>
      </c>
      <c r="AT64" s="338">
        <v>2</v>
      </c>
      <c r="AU64" s="338">
        <v>2</v>
      </c>
      <c r="AV64" s="338">
        <v>2</v>
      </c>
      <c r="AW64" s="338">
        <v>2</v>
      </c>
      <c r="AX64" s="338">
        <v>2</v>
      </c>
      <c r="AY64" s="338">
        <v>2</v>
      </c>
      <c r="AZ64" s="338">
        <v>2</v>
      </c>
      <c r="BA64" s="338">
        <v>2</v>
      </c>
      <c r="BB64" s="338">
        <v>2</v>
      </c>
      <c r="BC64" s="338">
        <v>2</v>
      </c>
      <c r="BD64" s="338">
        <v>2</v>
      </c>
      <c r="BE64" s="338">
        <v>2</v>
      </c>
      <c r="BF64" s="338">
        <v>2</v>
      </c>
      <c r="BG64" s="338">
        <v>2</v>
      </c>
      <c r="BH64" s="338">
        <v>2</v>
      </c>
      <c r="BI64" s="338">
        <v>2</v>
      </c>
      <c r="BJ64" s="338">
        <v>2</v>
      </c>
      <c r="BK64" s="338">
        <v>2</v>
      </c>
      <c r="BL64" s="338">
        <v>2</v>
      </c>
      <c r="BM64" s="338">
        <v>2</v>
      </c>
      <c r="BN64" s="338">
        <v>2</v>
      </c>
      <c r="BO64" s="338">
        <v>2</v>
      </c>
      <c r="BP64" s="338">
        <v>2</v>
      </c>
      <c r="BQ64" s="338">
        <v>2</v>
      </c>
      <c r="BR64" s="338">
        <v>2</v>
      </c>
      <c r="BS64" s="338">
        <v>2</v>
      </c>
      <c r="BT64" s="338">
        <v>2</v>
      </c>
      <c r="BU64" s="338">
        <v>2</v>
      </c>
      <c r="BV64" s="338">
        <v>2</v>
      </c>
      <c r="BW64" s="338">
        <v>2</v>
      </c>
      <c r="BX64" s="338">
        <v>2</v>
      </c>
      <c r="BY64" s="338">
        <v>2</v>
      </c>
      <c r="BZ64" s="338">
        <v>2</v>
      </c>
      <c r="CA64" s="338">
        <v>2</v>
      </c>
      <c r="CB64" s="338">
        <v>2</v>
      </c>
      <c r="CC64" s="338">
        <v>2</v>
      </c>
      <c r="CD64" s="338">
        <v>2</v>
      </c>
      <c r="CE64" s="338">
        <v>2</v>
      </c>
      <c r="CF64" s="338">
        <v>2</v>
      </c>
      <c r="CG64" s="338">
        <v>2</v>
      </c>
      <c r="CH64" s="338">
        <v>2</v>
      </c>
      <c r="CI64" s="338">
        <v>2</v>
      </c>
      <c r="CJ64" s="338">
        <v>2</v>
      </c>
      <c r="CK64" s="338">
        <v>2</v>
      </c>
      <c r="CL64" s="338">
        <v>2</v>
      </c>
      <c r="CM64" s="338">
        <v>2</v>
      </c>
      <c r="CN64" s="338">
        <v>2</v>
      </c>
      <c r="CO64" s="338">
        <v>2</v>
      </c>
      <c r="CP64" s="338">
        <v>2</v>
      </c>
      <c r="CQ64" s="338">
        <v>2</v>
      </c>
      <c r="CR64" s="338">
        <v>2</v>
      </c>
      <c r="CS64" s="338">
        <v>2</v>
      </c>
      <c r="CT64" s="338">
        <v>2</v>
      </c>
      <c r="CU64" s="338">
        <v>2</v>
      </c>
      <c r="CV64" s="338">
        <v>2</v>
      </c>
      <c r="CW64" s="338">
        <v>2</v>
      </c>
      <c r="CX64" s="338">
        <v>2</v>
      </c>
      <c r="CY64" s="338">
        <v>2</v>
      </c>
      <c r="CZ64" s="338">
        <v>2</v>
      </c>
      <c r="DA64" s="338">
        <v>2</v>
      </c>
      <c r="DB64" s="338">
        <v>2</v>
      </c>
      <c r="DC64" s="338">
        <v>2</v>
      </c>
      <c r="DD64" s="338">
        <v>2</v>
      </c>
      <c r="DE64" s="338">
        <v>2</v>
      </c>
      <c r="DF64" s="338">
        <v>2</v>
      </c>
      <c r="DG64" s="338">
        <v>2</v>
      </c>
      <c r="DH64" s="338">
        <v>2</v>
      </c>
      <c r="DI64" s="338">
        <v>2</v>
      </c>
      <c r="DJ64" s="338">
        <v>2</v>
      </c>
      <c r="DK64" s="338">
        <v>2</v>
      </c>
      <c r="DL64" s="338">
        <v>2</v>
      </c>
      <c r="DM64" s="338">
        <v>2</v>
      </c>
      <c r="DN64" s="338">
        <v>2</v>
      </c>
      <c r="DO64" s="338">
        <v>2</v>
      </c>
      <c r="DP64" s="338">
        <v>2</v>
      </c>
      <c r="DQ64" s="338">
        <v>2</v>
      </c>
      <c r="DR64" s="338">
        <v>2</v>
      </c>
    </row>
    <row r="66" spans="2:130" ht="15" thickBot="1" x14ac:dyDescent="0.35"/>
    <row r="67" spans="2:130" x14ac:dyDescent="0.3">
      <c r="B67" s="1" t="s">
        <v>269</v>
      </c>
      <c r="L67" s="87"/>
      <c r="M67" s="88"/>
      <c r="N67" s="89"/>
      <c r="O67" s="348">
        <v>2023</v>
      </c>
      <c r="P67" s="320">
        <v>2023</v>
      </c>
      <c r="Q67" s="320">
        <v>2023</v>
      </c>
      <c r="R67" s="320">
        <v>2023</v>
      </c>
      <c r="S67" s="320">
        <v>2023</v>
      </c>
      <c r="T67" s="320">
        <v>2023</v>
      </c>
      <c r="U67" s="320">
        <v>2023</v>
      </c>
      <c r="V67" s="320">
        <v>2023</v>
      </c>
      <c r="W67" s="320">
        <v>2023</v>
      </c>
      <c r="X67" s="320">
        <v>2023</v>
      </c>
      <c r="Y67" s="320">
        <v>2023</v>
      </c>
      <c r="Z67" s="321">
        <v>2023</v>
      </c>
    </row>
    <row r="68" spans="2:130" ht="15" thickBot="1" x14ac:dyDescent="0.35">
      <c r="B68" s="322" t="s">
        <v>127</v>
      </c>
      <c r="C68" s="323">
        <v>44562</v>
      </c>
      <c r="D68" s="323">
        <v>44593</v>
      </c>
      <c r="E68" s="323">
        <v>44621</v>
      </c>
      <c r="F68" s="323">
        <v>44652</v>
      </c>
      <c r="G68" s="323">
        <v>44682</v>
      </c>
      <c r="H68" s="323">
        <v>44713</v>
      </c>
      <c r="I68" s="323">
        <v>44743</v>
      </c>
      <c r="J68" s="323">
        <v>44774</v>
      </c>
      <c r="K68" s="324">
        <v>44805</v>
      </c>
      <c r="L68" s="325">
        <v>44835</v>
      </c>
      <c r="M68" s="323">
        <v>44866</v>
      </c>
      <c r="N68" s="326">
        <v>44896</v>
      </c>
      <c r="O68" s="349">
        <v>44927</v>
      </c>
      <c r="P68" s="327">
        <v>44958</v>
      </c>
      <c r="Q68" s="327">
        <v>44986</v>
      </c>
      <c r="R68" s="327">
        <v>45017</v>
      </c>
      <c r="S68" s="327">
        <v>45047</v>
      </c>
      <c r="T68" s="327">
        <v>45078</v>
      </c>
      <c r="U68" s="327">
        <v>45108</v>
      </c>
      <c r="V68" s="327">
        <v>45139</v>
      </c>
      <c r="W68" s="327">
        <v>45170</v>
      </c>
      <c r="X68" s="327">
        <v>45200</v>
      </c>
      <c r="Y68" s="327">
        <v>45231</v>
      </c>
      <c r="Z68" s="328">
        <v>45261</v>
      </c>
      <c r="AA68" s="327">
        <v>45292</v>
      </c>
      <c r="AB68" s="327">
        <v>45323</v>
      </c>
      <c r="AC68" s="327">
        <v>45352</v>
      </c>
      <c r="AD68" s="327">
        <v>45383</v>
      </c>
      <c r="AE68" s="327">
        <v>45413</v>
      </c>
      <c r="AF68" s="327">
        <v>45444</v>
      </c>
      <c r="AG68" s="327">
        <v>45474</v>
      </c>
      <c r="AH68" s="327">
        <v>45505</v>
      </c>
      <c r="AI68" s="327">
        <v>45536</v>
      </c>
      <c r="AJ68" s="327">
        <v>45566</v>
      </c>
      <c r="AK68" s="327">
        <v>45597</v>
      </c>
      <c r="AL68" s="327">
        <v>45627</v>
      </c>
      <c r="AM68" s="327">
        <v>45658</v>
      </c>
      <c r="AN68" s="327">
        <v>45689</v>
      </c>
      <c r="AO68" s="327">
        <v>45717</v>
      </c>
      <c r="AP68" s="327">
        <v>45748</v>
      </c>
      <c r="AQ68" s="327">
        <v>45778</v>
      </c>
      <c r="AR68" s="327">
        <v>45809</v>
      </c>
      <c r="AS68" s="327">
        <v>45839</v>
      </c>
      <c r="AT68" s="327">
        <v>45870</v>
      </c>
      <c r="AU68" s="327">
        <v>45901</v>
      </c>
      <c r="AV68" s="327">
        <v>45931</v>
      </c>
      <c r="AW68" s="327">
        <v>45962</v>
      </c>
      <c r="AX68" s="327">
        <v>45992</v>
      </c>
      <c r="AY68" s="327">
        <v>46023</v>
      </c>
      <c r="AZ68" s="327">
        <v>46054</v>
      </c>
      <c r="BA68" s="327">
        <v>46082</v>
      </c>
      <c r="BB68" s="327">
        <v>46113</v>
      </c>
      <c r="BC68" s="327">
        <v>46143</v>
      </c>
      <c r="BD68" s="327">
        <v>46174</v>
      </c>
      <c r="BE68" s="327">
        <v>46204</v>
      </c>
      <c r="BF68" s="327">
        <v>46235</v>
      </c>
      <c r="BG68" s="327">
        <v>46266</v>
      </c>
      <c r="BH68" s="327">
        <v>46296</v>
      </c>
      <c r="BI68" s="327">
        <v>46327</v>
      </c>
      <c r="BJ68" s="327">
        <v>46357</v>
      </c>
      <c r="BK68" s="327">
        <v>46388</v>
      </c>
      <c r="BL68" s="327">
        <v>46419</v>
      </c>
      <c r="BM68" s="327">
        <v>46447</v>
      </c>
      <c r="BN68" s="327">
        <v>46478</v>
      </c>
      <c r="BO68" s="327">
        <v>46508</v>
      </c>
      <c r="BP68" s="327">
        <v>46539</v>
      </c>
      <c r="BQ68" s="327">
        <v>46569</v>
      </c>
      <c r="BR68" s="327">
        <v>46600</v>
      </c>
      <c r="BS68" s="327">
        <v>46631</v>
      </c>
      <c r="BT68" s="327">
        <v>46661</v>
      </c>
      <c r="BU68" s="327">
        <v>46692</v>
      </c>
      <c r="BV68" s="327">
        <v>46722</v>
      </c>
      <c r="BW68" s="327">
        <v>46753</v>
      </c>
      <c r="BX68" s="327">
        <v>46784</v>
      </c>
      <c r="BY68" s="327">
        <v>46813</v>
      </c>
      <c r="BZ68" s="327">
        <v>46844</v>
      </c>
      <c r="CA68" s="327">
        <v>46874</v>
      </c>
      <c r="CB68" s="327">
        <v>46905</v>
      </c>
      <c r="CC68" s="327">
        <v>46935</v>
      </c>
      <c r="CD68" s="327">
        <v>46966</v>
      </c>
      <c r="CE68" s="327">
        <v>46997</v>
      </c>
      <c r="CF68" s="327">
        <v>47027</v>
      </c>
      <c r="CG68" s="327">
        <v>47058</v>
      </c>
      <c r="CH68" s="327">
        <v>47088</v>
      </c>
      <c r="CI68" s="327">
        <v>47119</v>
      </c>
      <c r="CJ68" s="327">
        <v>47150</v>
      </c>
      <c r="CK68" s="327">
        <v>47178</v>
      </c>
      <c r="CL68" s="327">
        <v>47209</v>
      </c>
      <c r="CM68" s="327">
        <v>47239</v>
      </c>
      <c r="CN68" s="327">
        <v>47270</v>
      </c>
      <c r="CO68" s="327">
        <v>47300</v>
      </c>
      <c r="CP68" s="327">
        <v>47331</v>
      </c>
      <c r="CQ68" s="327">
        <v>47362</v>
      </c>
      <c r="CR68" s="327">
        <v>47392</v>
      </c>
      <c r="CS68" s="327">
        <v>47423</v>
      </c>
      <c r="CT68" s="327">
        <v>47453</v>
      </c>
      <c r="CU68" s="327">
        <v>47484</v>
      </c>
      <c r="CV68" s="327">
        <v>47515</v>
      </c>
      <c r="CW68" s="327">
        <v>47543</v>
      </c>
      <c r="CX68" s="327">
        <v>47574</v>
      </c>
      <c r="CY68" s="327">
        <v>47604</v>
      </c>
      <c r="CZ68" s="327">
        <v>47635</v>
      </c>
      <c r="DA68" s="327">
        <v>47665</v>
      </c>
      <c r="DB68" s="327">
        <v>47696</v>
      </c>
      <c r="DC68" s="327">
        <v>47727</v>
      </c>
      <c r="DD68" s="327">
        <v>47757</v>
      </c>
      <c r="DE68" s="327">
        <v>47788</v>
      </c>
      <c r="DF68" s="327">
        <v>47818</v>
      </c>
      <c r="DG68" s="327">
        <v>47849</v>
      </c>
      <c r="DH68" s="327">
        <v>47880</v>
      </c>
      <c r="DI68" s="327">
        <v>47908</v>
      </c>
      <c r="DJ68" s="327">
        <v>47939</v>
      </c>
      <c r="DK68" s="327">
        <v>47969</v>
      </c>
      <c r="DL68" s="327">
        <v>48000</v>
      </c>
      <c r="DM68" s="327">
        <v>48030</v>
      </c>
      <c r="DN68" s="327">
        <v>48061</v>
      </c>
      <c r="DO68" s="327">
        <v>48092</v>
      </c>
      <c r="DP68" s="327">
        <v>48122</v>
      </c>
      <c r="DQ68" s="327">
        <v>48153</v>
      </c>
      <c r="DR68" s="327">
        <v>48183</v>
      </c>
    </row>
    <row r="69" spans="2:130" x14ac:dyDescent="0.3">
      <c r="B69" s="329" t="s">
        <v>270</v>
      </c>
      <c r="C69" s="350">
        <f>0</f>
        <v>0</v>
      </c>
      <c r="D69" s="350">
        <f>0</f>
        <v>0</v>
      </c>
      <c r="E69" s="350">
        <f>0</f>
        <v>0</v>
      </c>
      <c r="F69" s="350">
        <f>0</f>
        <v>0</v>
      </c>
      <c r="G69" s="350">
        <f>0</f>
        <v>0</v>
      </c>
      <c r="H69" s="350">
        <f>0</f>
        <v>0</v>
      </c>
      <c r="I69" s="350">
        <f>0</f>
        <v>0</v>
      </c>
      <c r="J69" s="350">
        <f>0</f>
        <v>0</v>
      </c>
      <c r="K69" s="351">
        <f>0</f>
        <v>0</v>
      </c>
      <c r="L69" s="352">
        <f>0</f>
        <v>0</v>
      </c>
      <c r="M69" s="343">
        <f>0</f>
        <v>0</v>
      </c>
      <c r="N69" s="353">
        <f>0</f>
        <v>0</v>
      </c>
      <c r="O69" s="354">
        <f>$D$27*$D$7</f>
        <v>2310.42</v>
      </c>
      <c r="P69" s="354">
        <f t="shared" ref="P69:CA69" si="46">$D$27*$D$7</f>
        <v>2310.42</v>
      </c>
      <c r="Q69" s="355">
        <f t="shared" si="46"/>
        <v>2310.42</v>
      </c>
      <c r="R69" s="355">
        <f t="shared" si="46"/>
        <v>2310.42</v>
      </c>
      <c r="S69" s="355">
        <f t="shared" si="46"/>
        <v>2310.42</v>
      </c>
      <c r="T69" s="355">
        <f t="shared" si="46"/>
        <v>2310.42</v>
      </c>
      <c r="U69" s="355">
        <f t="shared" si="46"/>
        <v>2310.42</v>
      </c>
      <c r="V69" s="355">
        <f t="shared" si="46"/>
        <v>2310.42</v>
      </c>
      <c r="W69" s="355">
        <f t="shared" si="46"/>
        <v>2310.42</v>
      </c>
      <c r="X69" s="355">
        <f t="shared" si="46"/>
        <v>2310.42</v>
      </c>
      <c r="Y69" s="355">
        <f t="shared" si="46"/>
        <v>2310.42</v>
      </c>
      <c r="Z69" s="356">
        <f t="shared" si="46"/>
        <v>2310.42</v>
      </c>
      <c r="AA69" s="354">
        <f t="shared" si="46"/>
        <v>2310.42</v>
      </c>
      <c r="AB69" s="355">
        <f t="shared" si="46"/>
        <v>2310.42</v>
      </c>
      <c r="AC69" s="355">
        <f t="shared" si="46"/>
        <v>2310.42</v>
      </c>
      <c r="AD69" s="355">
        <f t="shared" si="46"/>
        <v>2310.42</v>
      </c>
      <c r="AE69" s="355">
        <f t="shared" si="46"/>
        <v>2310.42</v>
      </c>
      <c r="AF69" s="355">
        <f t="shared" si="46"/>
        <v>2310.42</v>
      </c>
      <c r="AG69" s="355">
        <f t="shared" si="46"/>
        <v>2310.42</v>
      </c>
      <c r="AH69" s="355">
        <f t="shared" si="46"/>
        <v>2310.42</v>
      </c>
      <c r="AI69" s="355">
        <f t="shared" si="46"/>
        <v>2310.42</v>
      </c>
      <c r="AJ69" s="355">
        <f t="shared" si="46"/>
        <v>2310.42</v>
      </c>
      <c r="AK69" s="355">
        <f t="shared" si="46"/>
        <v>2310.42</v>
      </c>
      <c r="AL69" s="355">
        <f t="shared" si="46"/>
        <v>2310.42</v>
      </c>
      <c r="AM69" s="355">
        <f t="shared" si="46"/>
        <v>2310.42</v>
      </c>
      <c r="AN69" s="355">
        <f t="shared" si="46"/>
        <v>2310.42</v>
      </c>
      <c r="AO69" s="355">
        <f t="shared" si="46"/>
        <v>2310.42</v>
      </c>
      <c r="AP69" s="355">
        <f t="shared" si="46"/>
        <v>2310.42</v>
      </c>
      <c r="AQ69" s="355">
        <f t="shared" si="46"/>
        <v>2310.42</v>
      </c>
      <c r="AR69" s="355">
        <f t="shared" si="46"/>
        <v>2310.42</v>
      </c>
      <c r="AS69" s="355">
        <f t="shared" si="46"/>
        <v>2310.42</v>
      </c>
      <c r="AT69" s="355">
        <f t="shared" si="46"/>
        <v>2310.42</v>
      </c>
      <c r="AU69" s="355">
        <f t="shared" si="46"/>
        <v>2310.42</v>
      </c>
      <c r="AV69" s="355">
        <f t="shared" si="46"/>
        <v>2310.42</v>
      </c>
      <c r="AW69" s="355">
        <f t="shared" si="46"/>
        <v>2310.42</v>
      </c>
      <c r="AX69" s="355">
        <f t="shared" si="46"/>
        <v>2310.42</v>
      </c>
      <c r="AY69" s="355">
        <f t="shared" si="46"/>
        <v>2310.42</v>
      </c>
      <c r="AZ69" s="355">
        <f t="shared" si="46"/>
        <v>2310.42</v>
      </c>
      <c r="BA69" s="355">
        <f t="shared" si="46"/>
        <v>2310.42</v>
      </c>
      <c r="BB69" s="355">
        <f t="shared" si="46"/>
        <v>2310.42</v>
      </c>
      <c r="BC69" s="355">
        <f t="shared" si="46"/>
        <v>2310.42</v>
      </c>
      <c r="BD69" s="355">
        <f t="shared" si="46"/>
        <v>2310.42</v>
      </c>
      <c r="BE69" s="355">
        <f t="shared" si="46"/>
        <v>2310.42</v>
      </c>
      <c r="BF69" s="355">
        <f t="shared" si="46"/>
        <v>2310.42</v>
      </c>
      <c r="BG69" s="355">
        <f t="shared" si="46"/>
        <v>2310.42</v>
      </c>
      <c r="BH69" s="355">
        <f t="shared" si="46"/>
        <v>2310.42</v>
      </c>
      <c r="BI69" s="355">
        <f t="shared" si="46"/>
        <v>2310.42</v>
      </c>
      <c r="BJ69" s="355">
        <f t="shared" si="46"/>
        <v>2310.42</v>
      </c>
      <c r="BK69" s="355">
        <f t="shared" si="46"/>
        <v>2310.42</v>
      </c>
      <c r="BL69" s="355">
        <f t="shared" si="46"/>
        <v>2310.42</v>
      </c>
      <c r="BM69" s="355">
        <f t="shared" si="46"/>
        <v>2310.42</v>
      </c>
      <c r="BN69" s="355">
        <f t="shared" si="46"/>
        <v>2310.42</v>
      </c>
      <c r="BO69" s="355">
        <f t="shared" si="46"/>
        <v>2310.42</v>
      </c>
      <c r="BP69" s="355">
        <f t="shared" si="46"/>
        <v>2310.42</v>
      </c>
      <c r="BQ69" s="355">
        <f t="shared" si="46"/>
        <v>2310.42</v>
      </c>
      <c r="BR69" s="355">
        <f t="shared" si="46"/>
        <v>2310.42</v>
      </c>
      <c r="BS69" s="355">
        <f t="shared" si="46"/>
        <v>2310.42</v>
      </c>
      <c r="BT69" s="355">
        <f t="shared" si="46"/>
        <v>2310.42</v>
      </c>
      <c r="BU69" s="355">
        <f t="shared" si="46"/>
        <v>2310.42</v>
      </c>
      <c r="BV69" s="355">
        <f t="shared" si="46"/>
        <v>2310.42</v>
      </c>
      <c r="BW69" s="355">
        <f t="shared" si="46"/>
        <v>2310.42</v>
      </c>
      <c r="BX69" s="355">
        <f t="shared" si="46"/>
        <v>2310.42</v>
      </c>
      <c r="BY69" s="355">
        <f t="shared" si="46"/>
        <v>2310.42</v>
      </c>
      <c r="BZ69" s="355">
        <f t="shared" si="46"/>
        <v>2310.42</v>
      </c>
      <c r="CA69" s="355">
        <f t="shared" si="46"/>
        <v>2310.42</v>
      </c>
      <c r="CB69" s="355">
        <f t="shared" ref="CB69:DR69" si="47">$D$27*$D$7</f>
        <v>2310.42</v>
      </c>
      <c r="CC69" s="355">
        <f t="shared" si="47"/>
        <v>2310.42</v>
      </c>
      <c r="CD69" s="355">
        <f t="shared" si="47"/>
        <v>2310.42</v>
      </c>
      <c r="CE69" s="355">
        <f t="shared" si="47"/>
        <v>2310.42</v>
      </c>
      <c r="CF69" s="355">
        <f t="shared" si="47"/>
        <v>2310.42</v>
      </c>
      <c r="CG69" s="355">
        <f t="shared" si="47"/>
        <v>2310.42</v>
      </c>
      <c r="CH69" s="355">
        <f t="shared" si="47"/>
        <v>2310.42</v>
      </c>
      <c r="CI69" s="355">
        <f t="shared" si="47"/>
        <v>2310.42</v>
      </c>
      <c r="CJ69" s="355">
        <f t="shared" si="47"/>
        <v>2310.42</v>
      </c>
      <c r="CK69" s="355">
        <f t="shared" si="47"/>
        <v>2310.42</v>
      </c>
      <c r="CL69" s="355">
        <f t="shared" si="47"/>
        <v>2310.42</v>
      </c>
      <c r="CM69" s="355">
        <f t="shared" si="47"/>
        <v>2310.42</v>
      </c>
      <c r="CN69" s="355">
        <f t="shared" si="47"/>
        <v>2310.42</v>
      </c>
      <c r="CO69" s="355">
        <f t="shared" si="47"/>
        <v>2310.42</v>
      </c>
      <c r="CP69" s="355">
        <f t="shared" si="47"/>
        <v>2310.42</v>
      </c>
      <c r="CQ69" s="355">
        <f t="shared" si="47"/>
        <v>2310.42</v>
      </c>
      <c r="CR69" s="355">
        <f t="shared" si="47"/>
        <v>2310.42</v>
      </c>
      <c r="CS69" s="355">
        <f t="shared" si="47"/>
        <v>2310.42</v>
      </c>
      <c r="CT69" s="355">
        <f t="shared" si="47"/>
        <v>2310.42</v>
      </c>
      <c r="CU69" s="355">
        <f t="shared" si="47"/>
        <v>2310.42</v>
      </c>
      <c r="CV69" s="355">
        <f t="shared" si="47"/>
        <v>2310.42</v>
      </c>
      <c r="CW69" s="355">
        <f t="shared" si="47"/>
        <v>2310.42</v>
      </c>
      <c r="CX69" s="355">
        <f t="shared" si="47"/>
        <v>2310.42</v>
      </c>
      <c r="CY69" s="355">
        <f t="shared" si="47"/>
        <v>2310.42</v>
      </c>
      <c r="CZ69" s="355">
        <f t="shared" si="47"/>
        <v>2310.42</v>
      </c>
      <c r="DA69" s="355">
        <f t="shared" si="47"/>
        <v>2310.42</v>
      </c>
      <c r="DB69" s="355">
        <f t="shared" si="47"/>
        <v>2310.42</v>
      </c>
      <c r="DC69" s="355">
        <f t="shared" si="47"/>
        <v>2310.42</v>
      </c>
      <c r="DD69" s="355">
        <f t="shared" si="47"/>
        <v>2310.42</v>
      </c>
      <c r="DE69" s="355">
        <f t="shared" si="47"/>
        <v>2310.42</v>
      </c>
      <c r="DF69" s="355">
        <f t="shared" si="47"/>
        <v>2310.42</v>
      </c>
      <c r="DG69" s="355">
        <f t="shared" si="47"/>
        <v>2310.42</v>
      </c>
      <c r="DH69" s="355">
        <f t="shared" si="47"/>
        <v>2310.42</v>
      </c>
      <c r="DI69" s="355">
        <f t="shared" si="47"/>
        <v>2310.42</v>
      </c>
      <c r="DJ69" s="355">
        <f t="shared" si="47"/>
        <v>2310.42</v>
      </c>
      <c r="DK69" s="355">
        <f t="shared" si="47"/>
        <v>2310.42</v>
      </c>
      <c r="DL69" s="355">
        <f t="shared" si="47"/>
        <v>2310.42</v>
      </c>
      <c r="DM69" s="355">
        <f t="shared" si="47"/>
        <v>2310.42</v>
      </c>
      <c r="DN69" s="355">
        <f t="shared" si="47"/>
        <v>2310.42</v>
      </c>
      <c r="DO69" s="355">
        <f t="shared" si="47"/>
        <v>2310.42</v>
      </c>
      <c r="DP69" s="355">
        <f t="shared" si="47"/>
        <v>2310.42</v>
      </c>
      <c r="DQ69" s="355">
        <f t="shared" si="47"/>
        <v>2310.42</v>
      </c>
      <c r="DR69" s="355">
        <f t="shared" si="47"/>
        <v>2310.42</v>
      </c>
    </row>
    <row r="70" spans="2:130" x14ac:dyDescent="0.3">
      <c r="B70" s="339" t="s">
        <v>231</v>
      </c>
      <c r="C70" s="350">
        <f>0</f>
        <v>0</v>
      </c>
      <c r="D70" s="350">
        <f>0</f>
        <v>0</v>
      </c>
      <c r="E70" s="350">
        <f>0</f>
        <v>0</v>
      </c>
      <c r="F70" s="350">
        <f>0</f>
        <v>0</v>
      </c>
      <c r="G70" s="350">
        <f>0</f>
        <v>0</v>
      </c>
      <c r="H70" s="350">
        <f>0</f>
        <v>0</v>
      </c>
      <c r="I70" s="350">
        <f>0</f>
        <v>0</v>
      </c>
      <c r="J70" s="350">
        <f>0</f>
        <v>0</v>
      </c>
      <c r="K70" s="351">
        <f>0</f>
        <v>0</v>
      </c>
      <c r="L70" s="352">
        <f>0</f>
        <v>0</v>
      </c>
      <c r="M70" s="343">
        <f>0</f>
        <v>0</v>
      </c>
      <c r="N70" s="353">
        <f>0</f>
        <v>0</v>
      </c>
      <c r="O70" s="350">
        <f>0</f>
        <v>0</v>
      </c>
      <c r="P70" s="350">
        <f>0</f>
        <v>0</v>
      </c>
      <c r="Q70" s="350">
        <f>0</f>
        <v>0</v>
      </c>
      <c r="R70" s="350">
        <f>0</f>
        <v>0</v>
      </c>
      <c r="S70" s="350">
        <f>0</f>
        <v>0</v>
      </c>
      <c r="T70" s="350">
        <f>0</f>
        <v>0</v>
      </c>
      <c r="U70" s="350">
        <f>0</f>
        <v>0</v>
      </c>
      <c r="V70" s="350">
        <f>0</f>
        <v>0</v>
      </c>
      <c r="W70" s="355">
        <f>$D$28*$D$8</f>
        <v>1380</v>
      </c>
      <c r="X70" s="355">
        <f t="shared" ref="X70:CI70" si="48">$D$28*$D$8</f>
        <v>1380</v>
      </c>
      <c r="Y70" s="355">
        <f t="shared" si="48"/>
        <v>1380</v>
      </c>
      <c r="Z70" s="356">
        <f t="shared" si="48"/>
        <v>1380</v>
      </c>
      <c r="AA70" s="354">
        <f t="shared" si="48"/>
        <v>1380</v>
      </c>
      <c r="AB70" s="355">
        <f t="shared" si="48"/>
        <v>1380</v>
      </c>
      <c r="AC70" s="355">
        <f t="shared" si="48"/>
        <v>1380</v>
      </c>
      <c r="AD70" s="355">
        <f t="shared" si="48"/>
        <v>1380</v>
      </c>
      <c r="AE70" s="355">
        <f t="shared" si="48"/>
        <v>1380</v>
      </c>
      <c r="AF70" s="355">
        <f t="shared" si="48"/>
        <v>1380</v>
      </c>
      <c r="AG70" s="355">
        <f t="shared" si="48"/>
        <v>1380</v>
      </c>
      <c r="AH70" s="355">
        <f t="shared" si="48"/>
        <v>1380</v>
      </c>
      <c r="AI70" s="355">
        <f t="shared" si="48"/>
        <v>1380</v>
      </c>
      <c r="AJ70" s="355">
        <f t="shared" si="48"/>
        <v>1380</v>
      </c>
      <c r="AK70" s="355">
        <f t="shared" si="48"/>
        <v>1380</v>
      </c>
      <c r="AL70" s="355">
        <f t="shared" si="48"/>
        <v>1380</v>
      </c>
      <c r="AM70" s="355">
        <f t="shared" si="48"/>
        <v>1380</v>
      </c>
      <c r="AN70" s="355">
        <f t="shared" si="48"/>
        <v>1380</v>
      </c>
      <c r="AO70" s="355">
        <f t="shared" si="48"/>
        <v>1380</v>
      </c>
      <c r="AP70" s="355">
        <f t="shared" si="48"/>
        <v>1380</v>
      </c>
      <c r="AQ70" s="355">
        <f t="shared" si="48"/>
        <v>1380</v>
      </c>
      <c r="AR70" s="355">
        <f t="shared" si="48"/>
        <v>1380</v>
      </c>
      <c r="AS70" s="355">
        <f t="shared" si="48"/>
        <v>1380</v>
      </c>
      <c r="AT70" s="355">
        <f t="shared" si="48"/>
        <v>1380</v>
      </c>
      <c r="AU70" s="355">
        <f t="shared" si="48"/>
        <v>1380</v>
      </c>
      <c r="AV70" s="355">
        <f t="shared" si="48"/>
        <v>1380</v>
      </c>
      <c r="AW70" s="355">
        <f t="shared" si="48"/>
        <v>1380</v>
      </c>
      <c r="AX70" s="355">
        <f t="shared" si="48"/>
        <v>1380</v>
      </c>
      <c r="AY70" s="355">
        <f t="shared" si="48"/>
        <v>1380</v>
      </c>
      <c r="AZ70" s="355">
        <f t="shared" si="48"/>
        <v>1380</v>
      </c>
      <c r="BA70" s="355">
        <f t="shared" si="48"/>
        <v>1380</v>
      </c>
      <c r="BB70" s="355">
        <f t="shared" si="48"/>
        <v>1380</v>
      </c>
      <c r="BC70" s="355">
        <f t="shared" si="48"/>
        <v>1380</v>
      </c>
      <c r="BD70" s="355">
        <f t="shared" si="48"/>
        <v>1380</v>
      </c>
      <c r="BE70" s="355">
        <f t="shared" si="48"/>
        <v>1380</v>
      </c>
      <c r="BF70" s="355">
        <f t="shared" si="48"/>
        <v>1380</v>
      </c>
      <c r="BG70" s="355">
        <f t="shared" si="48"/>
        <v>1380</v>
      </c>
      <c r="BH70" s="355">
        <f t="shared" si="48"/>
        <v>1380</v>
      </c>
      <c r="BI70" s="355">
        <f t="shared" si="48"/>
        <v>1380</v>
      </c>
      <c r="BJ70" s="355">
        <f t="shared" si="48"/>
        <v>1380</v>
      </c>
      <c r="BK70" s="355">
        <f t="shared" si="48"/>
        <v>1380</v>
      </c>
      <c r="BL70" s="355">
        <f t="shared" si="48"/>
        <v>1380</v>
      </c>
      <c r="BM70" s="355">
        <f t="shared" si="48"/>
        <v>1380</v>
      </c>
      <c r="BN70" s="355">
        <f t="shared" si="48"/>
        <v>1380</v>
      </c>
      <c r="BO70" s="355">
        <f t="shared" si="48"/>
        <v>1380</v>
      </c>
      <c r="BP70" s="355">
        <f t="shared" si="48"/>
        <v>1380</v>
      </c>
      <c r="BQ70" s="355">
        <f t="shared" si="48"/>
        <v>1380</v>
      </c>
      <c r="BR70" s="355">
        <f t="shared" si="48"/>
        <v>1380</v>
      </c>
      <c r="BS70" s="355">
        <f t="shared" si="48"/>
        <v>1380</v>
      </c>
      <c r="BT70" s="355">
        <f t="shared" si="48"/>
        <v>1380</v>
      </c>
      <c r="BU70" s="355">
        <f t="shared" si="48"/>
        <v>1380</v>
      </c>
      <c r="BV70" s="355">
        <f t="shared" si="48"/>
        <v>1380</v>
      </c>
      <c r="BW70" s="355">
        <f t="shared" si="48"/>
        <v>1380</v>
      </c>
      <c r="BX70" s="355">
        <f t="shared" si="48"/>
        <v>1380</v>
      </c>
      <c r="BY70" s="355">
        <f t="shared" si="48"/>
        <v>1380</v>
      </c>
      <c r="BZ70" s="355">
        <f t="shared" si="48"/>
        <v>1380</v>
      </c>
      <c r="CA70" s="355">
        <f t="shared" si="48"/>
        <v>1380</v>
      </c>
      <c r="CB70" s="355">
        <f t="shared" si="48"/>
        <v>1380</v>
      </c>
      <c r="CC70" s="355">
        <f t="shared" si="48"/>
        <v>1380</v>
      </c>
      <c r="CD70" s="355">
        <f t="shared" si="48"/>
        <v>1380</v>
      </c>
      <c r="CE70" s="355">
        <f t="shared" si="48"/>
        <v>1380</v>
      </c>
      <c r="CF70" s="355">
        <f t="shared" si="48"/>
        <v>1380</v>
      </c>
      <c r="CG70" s="355">
        <f t="shared" si="48"/>
        <v>1380</v>
      </c>
      <c r="CH70" s="355">
        <f t="shared" si="48"/>
        <v>1380</v>
      </c>
      <c r="CI70" s="355">
        <f t="shared" si="48"/>
        <v>1380</v>
      </c>
      <c r="CJ70" s="355">
        <f t="shared" ref="CJ70:DR70" si="49">$D$28*$D$8</f>
        <v>1380</v>
      </c>
      <c r="CK70" s="355">
        <f t="shared" si="49"/>
        <v>1380</v>
      </c>
      <c r="CL70" s="355">
        <f t="shared" si="49"/>
        <v>1380</v>
      </c>
      <c r="CM70" s="355">
        <f t="shared" si="49"/>
        <v>1380</v>
      </c>
      <c r="CN70" s="355">
        <f t="shared" si="49"/>
        <v>1380</v>
      </c>
      <c r="CO70" s="355">
        <f t="shared" si="49"/>
        <v>1380</v>
      </c>
      <c r="CP70" s="355">
        <f t="shared" si="49"/>
        <v>1380</v>
      </c>
      <c r="CQ70" s="355">
        <f t="shared" si="49"/>
        <v>1380</v>
      </c>
      <c r="CR70" s="355">
        <f t="shared" si="49"/>
        <v>1380</v>
      </c>
      <c r="CS70" s="355">
        <f t="shared" si="49"/>
        <v>1380</v>
      </c>
      <c r="CT70" s="355">
        <f t="shared" si="49"/>
        <v>1380</v>
      </c>
      <c r="CU70" s="355">
        <f t="shared" si="49"/>
        <v>1380</v>
      </c>
      <c r="CV70" s="355">
        <f t="shared" si="49"/>
        <v>1380</v>
      </c>
      <c r="CW70" s="355">
        <f t="shared" si="49"/>
        <v>1380</v>
      </c>
      <c r="CX70" s="355">
        <f t="shared" si="49"/>
        <v>1380</v>
      </c>
      <c r="CY70" s="355">
        <f t="shared" si="49"/>
        <v>1380</v>
      </c>
      <c r="CZ70" s="355">
        <f t="shared" si="49"/>
        <v>1380</v>
      </c>
      <c r="DA70" s="355">
        <f t="shared" si="49"/>
        <v>1380</v>
      </c>
      <c r="DB70" s="355">
        <f t="shared" si="49"/>
        <v>1380</v>
      </c>
      <c r="DC70" s="355">
        <f t="shared" si="49"/>
        <v>1380</v>
      </c>
      <c r="DD70" s="355">
        <f t="shared" si="49"/>
        <v>1380</v>
      </c>
      <c r="DE70" s="355">
        <f t="shared" si="49"/>
        <v>1380</v>
      </c>
      <c r="DF70" s="355">
        <f t="shared" si="49"/>
        <v>1380</v>
      </c>
      <c r="DG70" s="355">
        <f t="shared" si="49"/>
        <v>1380</v>
      </c>
      <c r="DH70" s="355">
        <f t="shared" si="49"/>
        <v>1380</v>
      </c>
      <c r="DI70" s="355">
        <f t="shared" si="49"/>
        <v>1380</v>
      </c>
      <c r="DJ70" s="355">
        <f t="shared" si="49"/>
        <v>1380</v>
      </c>
      <c r="DK70" s="355">
        <f t="shared" si="49"/>
        <v>1380</v>
      </c>
      <c r="DL70" s="355">
        <f t="shared" si="49"/>
        <v>1380</v>
      </c>
      <c r="DM70" s="355">
        <f t="shared" si="49"/>
        <v>1380</v>
      </c>
      <c r="DN70" s="355">
        <f t="shared" si="49"/>
        <v>1380</v>
      </c>
      <c r="DO70" s="355">
        <f t="shared" si="49"/>
        <v>1380</v>
      </c>
      <c r="DP70" s="355">
        <f t="shared" si="49"/>
        <v>1380</v>
      </c>
      <c r="DQ70" s="355">
        <f t="shared" si="49"/>
        <v>1380</v>
      </c>
      <c r="DR70" s="355">
        <f t="shared" si="49"/>
        <v>1380</v>
      </c>
      <c r="DS70" s="357"/>
      <c r="DT70" s="357"/>
      <c r="DU70" s="357"/>
      <c r="DV70" s="357"/>
      <c r="DW70" s="357"/>
      <c r="DX70" s="357"/>
      <c r="DY70" s="357"/>
      <c r="DZ70" s="357"/>
    </row>
    <row r="71" spans="2:130" x14ac:dyDescent="0.3">
      <c r="B71" s="339" t="s">
        <v>233</v>
      </c>
      <c r="C71" s="350">
        <f>0</f>
        <v>0</v>
      </c>
      <c r="D71" s="350">
        <f>0</f>
        <v>0</v>
      </c>
      <c r="E71" s="350">
        <f>0</f>
        <v>0</v>
      </c>
      <c r="F71" s="350">
        <f>0</f>
        <v>0</v>
      </c>
      <c r="G71" s="350">
        <f>0</f>
        <v>0</v>
      </c>
      <c r="H71" s="350">
        <f>0</f>
        <v>0</v>
      </c>
      <c r="I71" s="350">
        <f>0</f>
        <v>0</v>
      </c>
      <c r="J71" s="350">
        <f>0</f>
        <v>0</v>
      </c>
      <c r="K71" s="351">
        <f>0</f>
        <v>0</v>
      </c>
      <c r="L71" s="352">
        <f>0</f>
        <v>0</v>
      </c>
      <c r="M71" s="343">
        <f>0</f>
        <v>0</v>
      </c>
      <c r="N71" s="353">
        <f>0</f>
        <v>0</v>
      </c>
      <c r="O71" s="350">
        <f>0</f>
        <v>0</v>
      </c>
      <c r="P71" s="350">
        <f>0</f>
        <v>0</v>
      </c>
      <c r="Q71" s="350">
        <f>0</f>
        <v>0</v>
      </c>
      <c r="R71" s="350">
        <f>0</f>
        <v>0</v>
      </c>
      <c r="S71" s="350">
        <f>0</f>
        <v>0</v>
      </c>
      <c r="T71" s="350">
        <f>0</f>
        <v>0</v>
      </c>
      <c r="U71" s="350">
        <f>0</f>
        <v>0</v>
      </c>
      <c r="V71" s="350">
        <f>0</f>
        <v>0</v>
      </c>
      <c r="W71" s="355">
        <f>$D$29*$D$9</f>
        <v>1466</v>
      </c>
      <c r="X71" s="355">
        <f t="shared" ref="X71:CI71" si="50">$D$29*$D$9</f>
        <v>1466</v>
      </c>
      <c r="Y71" s="355">
        <f t="shared" si="50"/>
        <v>1466</v>
      </c>
      <c r="Z71" s="356">
        <f t="shared" si="50"/>
        <v>1466</v>
      </c>
      <c r="AA71" s="354">
        <f t="shared" si="50"/>
        <v>1466</v>
      </c>
      <c r="AB71" s="355">
        <f t="shared" si="50"/>
        <v>1466</v>
      </c>
      <c r="AC71" s="355">
        <f t="shared" si="50"/>
        <v>1466</v>
      </c>
      <c r="AD71" s="355">
        <f t="shared" si="50"/>
        <v>1466</v>
      </c>
      <c r="AE71" s="355">
        <f t="shared" si="50"/>
        <v>1466</v>
      </c>
      <c r="AF71" s="355">
        <f t="shared" si="50"/>
        <v>1466</v>
      </c>
      <c r="AG71" s="355">
        <f t="shared" si="50"/>
        <v>1466</v>
      </c>
      <c r="AH71" s="355">
        <f t="shared" si="50"/>
        <v>1466</v>
      </c>
      <c r="AI71" s="355">
        <f t="shared" si="50"/>
        <v>1466</v>
      </c>
      <c r="AJ71" s="355">
        <f t="shared" si="50"/>
        <v>1466</v>
      </c>
      <c r="AK71" s="355">
        <f t="shared" si="50"/>
        <v>1466</v>
      </c>
      <c r="AL71" s="355">
        <f t="shared" si="50"/>
        <v>1466</v>
      </c>
      <c r="AM71" s="355">
        <f t="shared" si="50"/>
        <v>1466</v>
      </c>
      <c r="AN71" s="355">
        <f t="shared" si="50"/>
        <v>1466</v>
      </c>
      <c r="AO71" s="355">
        <f t="shared" si="50"/>
        <v>1466</v>
      </c>
      <c r="AP71" s="355">
        <f t="shared" si="50"/>
        <v>1466</v>
      </c>
      <c r="AQ71" s="355">
        <f t="shared" si="50"/>
        <v>1466</v>
      </c>
      <c r="AR71" s="355">
        <f t="shared" si="50"/>
        <v>1466</v>
      </c>
      <c r="AS71" s="355">
        <f t="shared" si="50"/>
        <v>1466</v>
      </c>
      <c r="AT71" s="355">
        <f t="shared" si="50"/>
        <v>1466</v>
      </c>
      <c r="AU71" s="355">
        <f t="shared" si="50"/>
        <v>1466</v>
      </c>
      <c r="AV71" s="355">
        <f t="shared" si="50"/>
        <v>1466</v>
      </c>
      <c r="AW71" s="355">
        <f t="shared" si="50"/>
        <v>1466</v>
      </c>
      <c r="AX71" s="355">
        <f t="shared" si="50"/>
        <v>1466</v>
      </c>
      <c r="AY71" s="355">
        <f t="shared" si="50"/>
        <v>1466</v>
      </c>
      <c r="AZ71" s="355">
        <f t="shared" si="50"/>
        <v>1466</v>
      </c>
      <c r="BA71" s="355">
        <f t="shared" si="50"/>
        <v>1466</v>
      </c>
      <c r="BB71" s="355">
        <f t="shared" si="50"/>
        <v>1466</v>
      </c>
      <c r="BC71" s="355">
        <f t="shared" si="50"/>
        <v>1466</v>
      </c>
      <c r="BD71" s="355">
        <f t="shared" si="50"/>
        <v>1466</v>
      </c>
      <c r="BE71" s="355">
        <f t="shared" si="50"/>
        <v>1466</v>
      </c>
      <c r="BF71" s="355">
        <f t="shared" si="50"/>
        <v>1466</v>
      </c>
      <c r="BG71" s="355">
        <f t="shared" si="50"/>
        <v>1466</v>
      </c>
      <c r="BH71" s="355">
        <f t="shared" si="50"/>
        <v>1466</v>
      </c>
      <c r="BI71" s="355">
        <f t="shared" si="50"/>
        <v>1466</v>
      </c>
      <c r="BJ71" s="355">
        <f t="shared" si="50"/>
        <v>1466</v>
      </c>
      <c r="BK71" s="355">
        <f t="shared" si="50"/>
        <v>1466</v>
      </c>
      <c r="BL71" s="355">
        <f t="shared" si="50"/>
        <v>1466</v>
      </c>
      <c r="BM71" s="355">
        <f t="shared" si="50"/>
        <v>1466</v>
      </c>
      <c r="BN71" s="355">
        <f t="shared" si="50"/>
        <v>1466</v>
      </c>
      <c r="BO71" s="355">
        <f t="shared" si="50"/>
        <v>1466</v>
      </c>
      <c r="BP71" s="355">
        <f t="shared" si="50"/>
        <v>1466</v>
      </c>
      <c r="BQ71" s="355">
        <f t="shared" si="50"/>
        <v>1466</v>
      </c>
      <c r="BR71" s="355">
        <f t="shared" si="50"/>
        <v>1466</v>
      </c>
      <c r="BS71" s="355">
        <f t="shared" si="50"/>
        <v>1466</v>
      </c>
      <c r="BT71" s="355">
        <f t="shared" si="50"/>
        <v>1466</v>
      </c>
      <c r="BU71" s="355">
        <f t="shared" si="50"/>
        <v>1466</v>
      </c>
      <c r="BV71" s="355">
        <f t="shared" si="50"/>
        <v>1466</v>
      </c>
      <c r="BW71" s="355">
        <f t="shared" si="50"/>
        <v>1466</v>
      </c>
      <c r="BX71" s="355">
        <f t="shared" si="50"/>
        <v>1466</v>
      </c>
      <c r="BY71" s="355">
        <f t="shared" si="50"/>
        <v>1466</v>
      </c>
      <c r="BZ71" s="355">
        <f t="shared" si="50"/>
        <v>1466</v>
      </c>
      <c r="CA71" s="355">
        <f t="shared" si="50"/>
        <v>1466</v>
      </c>
      <c r="CB71" s="355">
        <f t="shared" si="50"/>
        <v>1466</v>
      </c>
      <c r="CC71" s="355">
        <f t="shared" si="50"/>
        <v>1466</v>
      </c>
      <c r="CD71" s="355">
        <f t="shared" si="50"/>
        <v>1466</v>
      </c>
      <c r="CE71" s="355">
        <f t="shared" si="50"/>
        <v>1466</v>
      </c>
      <c r="CF71" s="355">
        <f t="shared" si="50"/>
        <v>1466</v>
      </c>
      <c r="CG71" s="355">
        <f t="shared" si="50"/>
        <v>1466</v>
      </c>
      <c r="CH71" s="355">
        <f t="shared" si="50"/>
        <v>1466</v>
      </c>
      <c r="CI71" s="355">
        <f t="shared" si="50"/>
        <v>1466</v>
      </c>
      <c r="CJ71" s="355">
        <f t="shared" ref="CJ71:DR71" si="51">$D$29*$D$9</f>
        <v>1466</v>
      </c>
      <c r="CK71" s="355">
        <f t="shared" si="51"/>
        <v>1466</v>
      </c>
      <c r="CL71" s="355">
        <f t="shared" si="51"/>
        <v>1466</v>
      </c>
      <c r="CM71" s="355">
        <f t="shared" si="51"/>
        <v>1466</v>
      </c>
      <c r="CN71" s="355">
        <f t="shared" si="51"/>
        <v>1466</v>
      </c>
      <c r="CO71" s="355">
        <f t="shared" si="51"/>
        <v>1466</v>
      </c>
      <c r="CP71" s="355">
        <f t="shared" si="51"/>
        <v>1466</v>
      </c>
      <c r="CQ71" s="355">
        <f t="shared" si="51"/>
        <v>1466</v>
      </c>
      <c r="CR71" s="355">
        <f t="shared" si="51"/>
        <v>1466</v>
      </c>
      <c r="CS71" s="355">
        <f t="shared" si="51"/>
        <v>1466</v>
      </c>
      <c r="CT71" s="355">
        <f t="shared" si="51"/>
        <v>1466</v>
      </c>
      <c r="CU71" s="355">
        <f t="shared" si="51"/>
        <v>1466</v>
      </c>
      <c r="CV71" s="355">
        <f t="shared" si="51"/>
        <v>1466</v>
      </c>
      <c r="CW71" s="355">
        <f t="shared" si="51"/>
        <v>1466</v>
      </c>
      <c r="CX71" s="355">
        <f t="shared" si="51"/>
        <v>1466</v>
      </c>
      <c r="CY71" s="355">
        <f t="shared" si="51"/>
        <v>1466</v>
      </c>
      <c r="CZ71" s="355">
        <f t="shared" si="51"/>
        <v>1466</v>
      </c>
      <c r="DA71" s="355">
        <f t="shared" si="51"/>
        <v>1466</v>
      </c>
      <c r="DB71" s="355">
        <f t="shared" si="51"/>
        <v>1466</v>
      </c>
      <c r="DC71" s="355">
        <f t="shared" si="51"/>
        <v>1466</v>
      </c>
      <c r="DD71" s="355">
        <f t="shared" si="51"/>
        <v>1466</v>
      </c>
      <c r="DE71" s="355">
        <f t="shared" si="51"/>
        <v>1466</v>
      </c>
      <c r="DF71" s="355">
        <f t="shared" si="51"/>
        <v>1466</v>
      </c>
      <c r="DG71" s="355">
        <f t="shared" si="51"/>
        <v>1466</v>
      </c>
      <c r="DH71" s="355">
        <f t="shared" si="51"/>
        <v>1466</v>
      </c>
      <c r="DI71" s="355">
        <f t="shared" si="51"/>
        <v>1466</v>
      </c>
      <c r="DJ71" s="355">
        <f t="shared" si="51"/>
        <v>1466</v>
      </c>
      <c r="DK71" s="355">
        <f t="shared" si="51"/>
        <v>1466</v>
      </c>
      <c r="DL71" s="355">
        <f t="shared" si="51"/>
        <v>1466</v>
      </c>
      <c r="DM71" s="355">
        <f t="shared" si="51"/>
        <v>1466</v>
      </c>
      <c r="DN71" s="355">
        <f t="shared" si="51"/>
        <v>1466</v>
      </c>
      <c r="DO71" s="355">
        <f t="shared" si="51"/>
        <v>1466</v>
      </c>
      <c r="DP71" s="355">
        <f t="shared" si="51"/>
        <v>1466</v>
      </c>
      <c r="DQ71" s="355">
        <f t="shared" si="51"/>
        <v>1466</v>
      </c>
      <c r="DR71" s="355">
        <f t="shared" si="51"/>
        <v>1466</v>
      </c>
      <c r="DS71" s="357"/>
      <c r="DT71" s="357"/>
      <c r="DU71" s="357"/>
      <c r="DV71" s="357"/>
      <c r="DW71" s="357"/>
      <c r="DX71" s="357"/>
      <c r="DY71" s="357"/>
      <c r="DZ71" s="357"/>
    </row>
    <row r="72" spans="2:130" ht="14.25" customHeight="1" x14ac:dyDescent="0.3">
      <c r="B72" s="339" t="s">
        <v>251</v>
      </c>
      <c r="C72" s="350">
        <f>0</f>
        <v>0</v>
      </c>
      <c r="D72" s="350">
        <f>0</f>
        <v>0</v>
      </c>
      <c r="E72" s="350">
        <f>0</f>
        <v>0</v>
      </c>
      <c r="F72" s="350">
        <f>0</f>
        <v>0</v>
      </c>
      <c r="G72" s="350">
        <f>0</f>
        <v>0</v>
      </c>
      <c r="H72" s="350">
        <f>0</f>
        <v>0</v>
      </c>
      <c r="I72" s="350">
        <f>0</f>
        <v>0</v>
      </c>
      <c r="J72" s="350">
        <f>0</f>
        <v>0</v>
      </c>
      <c r="K72" s="351">
        <f>0</f>
        <v>0</v>
      </c>
      <c r="L72" s="358">
        <f>$D$30*$D$10</f>
        <v>1231</v>
      </c>
      <c r="M72" s="355">
        <f t="shared" ref="M72:Z72" si="52">$D$30*$D$10</f>
        <v>1231</v>
      </c>
      <c r="N72" s="356">
        <f t="shared" si="52"/>
        <v>1231</v>
      </c>
      <c r="O72" s="354">
        <f t="shared" si="52"/>
        <v>1231</v>
      </c>
      <c r="P72" s="354">
        <f t="shared" si="52"/>
        <v>1231</v>
      </c>
      <c r="Q72" s="355">
        <f t="shared" si="52"/>
        <v>1231</v>
      </c>
      <c r="R72" s="355">
        <f t="shared" si="52"/>
        <v>1231</v>
      </c>
      <c r="S72" s="355">
        <f t="shared" si="52"/>
        <v>1231</v>
      </c>
      <c r="T72" s="355">
        <f t="shared" si="52"/>
        <v>1231</v>
      </c>
      <c r="U72" s="355">
        <f t="shared" si="52"/>
        <v>1231</v>
      </c>
      <c r="V72" s="355">
        <f t="shared" si="52"/>
        <v>1231</v>
      </c>
      <c r="W72" s="355">
        <f t="shared" si="52"/>
        <v>1231</v>
      </c>
      <c r="X72" s="355">
        <f t="shared" si="52"/>
        <v>1231</v>
      </c>
      <c r="Y72" s="355">
        <f t="shared" si="52"/>
        <v>1231</v>
      </c>
      <c r="Z72" s="356">
        <f t="shared" si="52"/>
        <v>1231</v>
      </c>
      <c r="AA72" s="354">
        <f>2*($D$30*$D$10)</f>
        <v>2462</v>
      </c>
      <c r="AB72" s="355">
        <f>2*($D$30*$D$10)</f>
        <v>2462</v>
      </c>
      <c r="AC72" s="355">
        <f t="shared" ref="AC72:CN72" si="53">2*($D$30*$D$10)</f>
        <v>2462</v>
      </c>
      <c r="AD72" s="355">
        <f t="shared" si="53"/>
        <v>2462</v>
      </c>
      <c r="AE72" s="355">
        <f t="shared" si="53"/>
        <v>2462</v>
      </c>
      <c r="AF72" s="355">
        <f t="shared" si="53"/>
        <v>2462</v>
      </c>
      <c r="AG72" s="355">
        <f t="shared" si="53"/>
        <v>2462</v>
      </c>
      <c r="AH72" s="355">
        <f t="shared" si="53"/>
        <v>2462</v>
      </c>
      <c r="AI72" s="355">
        <f t="shared" si="53"/>
        <v>2462</v>
      </c>
      <c r="AJ72" s="355">
        <f t="shared" si="53"/>
        <v>2462</v>
      </c>
      <c r="AK72" s="355">
        <f t="shared" si="53"/>
        <v>2462</v>
      </c>
      <c r="AL72" s="355">
        <f t="shared" si="53"/>
        <v>2462</v>
      </c>
      <c r="AM72" s="355">
        <f t="shared" si="53"/>
        <v>2462</v>
      </c>
      <c r="AN72" s="355">
        <f t="shared" si="53"/>
        <v>2462</v>
      </c>
      <c r="AO72" s="355">
        <f t="shared" si="53"/>
        <v>2462</v>
      </c>
      <c r="AP72" s="355">
        <f t="shared" si="53"/>
        <v>2462</v>
      </c>
      <c r="AQ72" s="355">
        <f t="shared" si="53"/>
        <v>2462</v>
      </c>
      <c r="AR72" s="355">
        <f t="shared" si="53"/>
        <v>2462</v>
      </c>
      <c r="AS72" s="355">
        <f t="shared" si="53"/>
        <v>2462</v>
      </c>
      <c r="AT72" s="355">
        <f t="shared" si="53"/>
        <v>2462</v>
      </c>
      <c r="AU72" s="355">
        <f t="shared" si="53"/>
        <v>2462</v>
      </c>
      <c r="AV72" s="355">
        <f t="shared" si="53"/>
        <v>2462</v>
      </c>
      <c r="AW72" s="355">
        <f t="shared" si="53"/>
        <v>2462</v>
      </c>
      <c r="AX72" s="355">
        <f t="shared" si="53"/>
        <v>2462</v>
      </c>
      <c r="AY72" s="355">
        <f t="shared" si="53"/>
        <v>2462</v>
      </c>
      <c r="AZ72" s="355">
        <f t="shared" si="53"/>
        <v>2462</v>
      </c>
      <c r="BA72" s="355">
        <f t="shared" si="53"/>
        <v>2462</v>
      </c>
      <c r="BB72" s="355">
        <f t="shared" si="53"/>
        <v>2462</v>
      </c>
      <c r="BC72" s="355">
        <f t="shared" si="53"/>
        <v>2462</v>
      </c>
      <c r="BD72" s="355">
        <f t="shared" si="53"/>
        <v>2462</v>
      </c>
      <c r="BE72" s="355">
        <f t="shared" si="53"/>
        <v>2462</v>
      </c>
      <c r="BF72" s="355">
        <f t="shared" si="53"/>
        <v>2462</v>
      </c>
      <c r="BG72" s="355">
        <f t="shared" si="53"/>
        <v>2462</v>
      </c>
      <c r="BH72" s="355">
        <f t="shared" si="53"/>
        <v>2462</v>
      </c>
      <c r="BI72" s="355">
        <f t="shared" si="53"/>
        <v>2462</v>
      </c>
      <c r="BJ72" s="355">
        <f t="shared" si="53"/>
        <v>2462</v>
      </c>
      <c r="BK72" s="355">
        <f t="shared" si="53"/>
        <v>2462</v>
      </c>
      <c r="BL72" s="355">
        <f t="shared" si="53"/>
        <v>2462</v>
      </c>
      <c r="BM72" s="355">
        <f t="shared" si="53"/>
        <v>2462</v>
      </c>
      <c r="BN72" s="355">
        <f t="shared" si="53"/>
        <v>2462</v>
      </c>
      <c r="BO72" s="355">
        <f t="shared" si="53"/>
        <v>2462</v>
      </c>
      <c r="BP72" s="355">
        <f t="shared" si="53"/>
        <v>2462</v>
      </c>
      <c r="BQ72" s="355">
        <f t="shared" si="53"/>
        <v>2462</v>
      </c>
      <c r="BR72" s="355">
        <f t="shared" si="53"/>
        <v>2462</v>
      </c>
      <c r="BS72" s="355">
        <f t="shared" si="53"/>
        <v>2462</v>
      </c>
      <c r="BT72" s="355">
        <f t="shared" si="53"/>
        <v>2462</v>
      </c>
      <c r="BU72" s="355">
        <f t="shared" si="53"/>
        <v>2462</v>
      </c>
      <c r="BV72" s="355">
        <f t="shared" si="53"/>
        <v>2462</v>
      </c>
      <c r="BW72" s="355">
        <f t="shared" si="53"/>
        <v>2462</v>
      </c>
      <c r="BX72" s="355">
        <f t="shared" si="53"/>
        <v>2462</v>
      </c>
      <c r="BY72" s="355">
        <f t="shared" si="53"/>
        <v>2462</v>
      </c>
      <c r="BZ72" s="355">
        <f t="shared" si="53"/>
        <v>2462</v>
      </c>
      <c r="CA72" s="355">
        <f t="shared" si="53"/>
        <v>2462</v>
      </c>
      <c r="CB72" s="355">
        <f t="shared" si="53"/>
        <v>2462</v>
      </c>
      <c r="CC72" s="355">
        <f t="shared" si="53"/>
        <v>2462</v>
      </c>
      <c r="CD72" s="355">
        <f t="shared" si="53"/>
        <v>2462</v>
      </c>
      <c r="CE72" s="355">
        <f t="shared" si="53"/>
        <v>2462</v>
      </c>
      <c r="CF72" s="355">
        <f t="shared" si="53"/>
        <v>2462</v>
      </c>
      <c r="CG72" s="355">
        <f t="shared" si="53"/>
        <v>2462</v>
      </c>
      <c r="CH72" s="355">
        <f t="shared" si="53"/>
        <v>2462</v>
      </c>
      <c r="CI72" s="355">
        <f t="shared" si="53"/>
        <v>2462</v>
      </c>
      <c r="CJ72" s="355">
        <f t="shared" si="53"/>
        <v>2462</v>
      </c>
      <c r="CK72" s="355">
        <f t="shared" si="53"/>
        <v>2462</v>
      </c>
      <c r="CL72" s="355">
        <f t="shared" si="53"/>
        <v>2462</v>
      </c>
      <c r="CM72" s="355">
        <f t="shared" si="53"/>
        <v>2462</v>
      </c>
      <c r="CN72" s="355">
        <f t="shared" si="53"/>
        <v>2462</v>
      </c>
      <c r="CO72" s="355">
        <f t="shared" ref="CO72:DR72" si="54">2*($D$30*$D$10)</f>
        <v>2462</v>
      </c>
      <c r="CP72" s="355">
        <f t="shared" si="54"/>
        <v>2462</v>
      </c>
      <c r="CQ72" s="355">
        <f t="shared" si="54"/>
        <v>2462</v>
      </c>
      <c r="CR72" s="355">
        <f t="shared" si="54"/>
        <v>2462</v>
      </c>
      <c r="CS72" s="355">
        <f t="shared" si="54"/>
        <v>2462</v>
      </c>
      <c r="CT72" s="355">
        <f t="shared" si="54"/>
        <v>2462</v>
      </c>
      <c r="CU72" s="355">
        <f t="shared" si="54"/>
        <v>2462</v>
      </c>
      <c r="CV72" s="355">
        <f t="shared" si="54"/>
        <v>2462</v>
      </c>
      <c r="CW72" s="355">
        <f t="shared" si="54"/>
        <v>2462</v>
      </c>
      <c r="CX72" s="355">
        <f t="shared" si="54"/>
        <v>2462</v>
      </c>
      <c r="CY72" s="355">
        <f t="shared" si="54"/>
        <v>2462</v>
      </c>
      <c r="CZ72" s="355">
        <f t="shared" si="54"/>
        <v>2462</v>
      </c>
      <c r="DA72" s="355">
        <f t="shared" si="54"/>
        <v>2462</v>
      </c>
      <c r="DB72" s="355">
        <f t="shared" si="54"/>
        <v>2462</v>
      </c>
      <c r="DC72" s="355">
        <f t="shared" si="54"/>
        <v>2462</v>
      </c>
      <c r="DD72" s="355">
        <f t="shared" si="54"/>
        <v>2462</v>
      </c>
      <c r="DE72" s="355">
        <f t="shared" si="54"/>
        <v>2462</v>
      </c>
      <c r="DF72" s="355">
        <f t="shared" si="54"/>
        <v>2462</v>
      </c>
      <c r="DG72" s="355">
        <f t="shared" si="54"/>
        <v>2462</v>
      </c>
      <c r="DH72" s="355">
        <f t="shared" si="54"/>
        <v>2462</v>
      </c>
      <c r="DI72" s="355">
        <f t="shared" si="54"/>
        <v>2462</v>
      </c>
      <c r="DJ72" s="355">
        <f t="shared" si="54"/>
        <v>2462</v>
      </c>
      <c r="DK72" s="355">
        <f t="shared" si="54"/>
        <v>2462</v>
      </c>
      <c r="DL72" s="355">
        <f t="shared" si="54"/>
        <v>2462</v>
      </c>
      <c r="DM72" s="355">
        <f t="shared" si="54"/>
        <v>2462</v>
      </c>
      <c r="DN72" s="355">
        <f t="shared" si="54"/>
        <v>2462</v>
      </c>
      <c r="DO72" s="355">
        <f t="shared" si="54"/>
        <v>2462</v>
      </c>
      <c r="DP72" s="355">
        <f t="shared" si="54"/>
        <v>2462</v>
      </c>
      <c r="DQ72" s="355">
        <f t="shared" si="54"/>
        <v>2462</v>
      </c>
      <c r="DR72" s="355">
        <f t="shared" si="54"/>
        <v>2462</v>
      </c>
    </row>
    <row r="73" spans="2:130" x14ac:dyDescent="0.3">
      <c r="B73" s="339" t="s">
        <v>235</v>
      </c>
      <c r="C73" s="350">
        <f>0</f>
        <v>0</v>
      </c>
      <c r="D73" s="350">
        <f>0</f>
        <v>0</v>
      </c>
      <c r="E73" s="350">
        <f>0</f>
        <v>0</v>
      </c>
      <c r="F73" s="350">
        <f>0</f>
        <v>0</v>
      </c>
      <c r="G73" s="350">
        <f>0</f>
        <v>0</v>
      </c>
      <c r="H73" s="350">
        <f>0</f>
        <v>0</v>
      </c>
      <c r="I73" s="350">
        <f>0</f>
        <v>0</v>
      </c>
      <c r="J73" s="350">
        <f>0</f>
        <v>0</v>
      </c>
      <c r="K73" s="351">
        <f>0</f>
        <v>0</v>
      </c>
      <c r="L73" s="359">
        <f t="shared" ref="L73:Z73" si="55">$D$32*$D$11</f>
        <v>700</v>
      </c>
      <c r="M73" s="343">
        <f t="shared" si="55"/>
        <v>700</v>
      </c>
      <c r="N73" s="353">
        <f t="shared" si="55"/>
        <v>700</v>
      </c>
      <c r="O73" s="350">
        <f t="shared" si="55"/>
        <v>700</v>
      </c>
      <c r="P73" s="350">
        <f t="shared" si="55"/>
        <v>700</v>
      </c>
      <c r="Q73" s="343">
        <f t="shared" si="55"/>
        <v>700</v>
      </c>
      <c r="R73" s="343">
        <f t="shared" si="55"/>
        <v>700</v>
      </c>
      <c r="S73" s="343">
        <f t="shared" si="55"/>
        <v>700</v>
      </c>
      <c r="T73" s="343">
        <f t="shared" si="55"/>
        <v>700</v>
      </c>
      <c r="U73" s="343">
        <f t="shared" si="55"/>
        <v>700</v>
      </c>
      <c r="V73" s="343">
        <f t="shared" si="55"/>
        <v>700</v>
      </c>
      <c r="W73" s="343">
        <f t="shared" si="55"/>
        <v>700</v>
      </c>
      <c r="X73" s="343">
        <f t="shared" si="55"/>
        <v>700</v>
      </c>
      <c r="Y73" s="343">
        <f t="shared" si="55"/>
        <v>700</v>
      </c>
      <c r="Z73" s="353">
        <f t="shared" si="55"/>
        <v>700</v>
      </c>
      <c r="AA73" s="350">
        <f t="shared" ref="AA73:AX73" si="56">2*($D$32*$D$11)</f>
        <v>1400</v>
      </c>
      <c r="AB73" s="343">
        <f t="shared" si="56"/>
        <v>1400</v>
      </c>
      <c r="AC73" s="343">
        <f t="shared" si="56"/>
        <v>1400</v>
      </c>
      <c r="AD73" s="343">
        <f t="shared" si="56"/>
        <v>1400</v>
      </c>
      <c r="AE73" s="343">
        <f t="shared" si="56"/>
        <v>1400</v>
      </c>
      <c r="AF73" s="343">
        <f t="shared" si="56"/>
        <v>1400</v>
      </c>
      <c r="AG73" s="343">
        <f t="shared" si="56"/>
        <v>1400</v>
      </c>
      <c r="AH73" s="343">
        <f t="shared" si="56"/>
        <v>1400</v>
      </c>
      <c r="AI73" s="343">
        <f t="shared" si="56"/>
        <v>1400</v>
      </c>
      <c r="AJ73" s="343">
        <f t="shared" si="56"/>
        <v>1400</v>
      </c>
      <c r="AK73" s="343">
        <f t="shared" si="56"/>
        <v>1400</v>
      </c>
      <c r="AL73" s="343">
        <f t="shared" si="56"/>
        <v>1400</v>
      </c>
      <c r="AM73" s="343">
        <f t="shared" si="56"/>
        <v>1400</v>
      </c>
      <c r="AN73" s="343">
        <f t="shared" si="56"/>
        <v>1400</v>
      </c>
      <c r="AO73" s="343">
        <f t="shared" si="56"/>
        <v>1400</v>
      </c>
      <c r="AP73" s="343">
        <f t="shared" si="56"/>
        <v>1400</v>
      </c>
      <c r="AQ73" s="343">
        <f t="shared" si="56"/>
        <v>1400</v>
      </c>
      <c r="AR73" s="343">
        <f t="shared" si="56"/>
        <v>1400</v>
      </c>
      <c r="AS73" s="343">
        <f t="shared" si="56"/>
        <v>1400</v>
      </c>
      <c r="AT73" s="343">
        <f t="shared" si="56"/>
        <v>1400</v>
      </c>
      <c r="AU73" s="343">
        <f t="shared" si="56"/>
        <v>1400</v>
      </c>
      <c r="AV73" s="343">
        <f t="shared" si="56"/>
        <v>1400</v>
      </c>
      <c r="AW73" s="343">
        <f t="shared" si="56"/>
        <v>1400</v>
      </c>
      <c r="AX73" s="343">
        <f t="shared" si="56"/>
        <v>1400</v>
      </c>
      <c r="AY73" s="343">
        <f t="shared" ref="AY73:DJ73" si="57">3*($D$32*$D$11)</f>
        <v>2100</v>
      </c>
      <c r="AZ73" s="343">
        <f t="shared" si="57"/>
        <v>2100</v>
      </c>
      <c r="BA73" s="343">
        <f t="shared" si="57"/>
        <v>2100</v>
      </c>
      <c r="BB73" s="343">
        <f t="shared" si="57"/>
        <v>2100</v>
      </c>
      <c r="BC73" s="343">
        <f t="shared" si="57"/>
        <v>2100</v>
      </c>
      <c r="BD73" s="343">
        <f t="shared" si="57"/>
        <v>2100</v>
      </c>
      <c r="BE73" s="343">
        <f t="shared" si="57"/>
        <v>2100</v>
      </c>
      <c r="BF73" s="343">
        <f t="shared" si="57"/>
        <v>2100</v>
      </c>
      <c r="BG73" s="343">
        <f t="shared" si="57"/>
        <v>2100</v>
      </c>
      <c r="BH73" s="343">
        <f t="shared" si="57"/>
        <v>2100</v>
      </c>
      <c r="BI73" s="343">
        <f t="shared" si="57"/>
        <v>2100</v>
      </c>
      <c r="BJ73" s="343">
        <f t="shared" si="57"/>
        <v>2100</v>
      </c>
      <c r="BK73" s="343">
        <f t="shared" si="57"/>
        <v>2100</v>
      </c>
      <c r="BL73" s="343">
        <f t="shared" si="57"/>
        <v>2100</v>
      </c>
      <c r="BM73" s="343">
        <f t="shared" si="57"/>
        <v>2100</v>
      </c>
      <c r="BN73" s="343">
        <f t="shared" si="57"/>
        <v>2100</v>
      </c>
      <c r="BO73" s="343">
        <f t="shared" si="57"/>
        <v>2100</v>
      </c>
      <c r="BP73" s="343">
        <f t="shared" si="57"/>
        <v>2100</v>
      </c>
      <c r="BQ73" s="343">
        <f t="shared" si="57"/>
        <v>2100</v>
      </c>
      <c r="BR73" s="343">
        <f t="shared" si="57"/>
        <v>2100</v>
      </c>
      <c r="BS73" s="343">
        <f t="shared" si="57"/>
        <v>2100</v>
      </c>
      <c r="BT73" s="343">
        <f t="shared" si="57"/>
        <v>2100</v>
      </c>
      <c r="BU73" s="343">
        <f t="shared" si="57"/>
        <v>2100</v>
      </c>
      <c r="BV73" s="343">
        <f t="shared" si="57"/>
        <v>2100</v>
      </c>
      <c r="BW73" s="343">
        <f t="shared" si="57"/>
        <v>2100</v>
      </c>
      <c r="BX73" s="343">
        <f t="shared" si="57"/>
        <v>2100</v>
      </c>
      <c r="BY73" s="343">
        <f t="shared" si="57"/>
        <v>2100</v>
      </c>
      <c r="BZ73" s="343">
        <f t="shared" si="57"/>
        <v>2100</v>
      </c>
      <c r="CA73" s="343">
        <f t="shared" si="57"/>
        <v>2100</v>
      </c>
      <c r="CB73" s="343">
        <f t="shared" si="57"/>
        <v>2100</v>
      </c>
      <c r="CC73" s="343">
        <f t="shared" si="57"/>
        <v>2100</v>
      </c>
      <c r="CD73" s="343">
        <f t="shared" si="57"/>
        <v>2100</v>
      </c>
      <c r="CE73" s="343">
        <f t="shared" si="57"/>
        <v>2100</v>
      </c>
      <c r="CF73" s="343">
        <f t="shared" si="57"/>
        <v>2100</v>
      </c>
      <c r="CG73" s="343">
        <f t="shared" si="57"/>
        <v>2100</v>
      </c>
      <c r="CH73" s="343">
        <f t="shared" si="57"/>
        <v>2100</v>
      </c>
      <c r="CI73" s="343">
        <f t="shared" si="57"/>
        <v>2100</v>
      </c>
      <c r="CJ73" s="343">
        <f t="shared" si="57"/>
        <v>2100</v>
      </c>
      <c r="CK73" s="343">
        <f t="shared" si="57"/>
        <v>2100</v>
      </c>
      <c r="CL73" s="343">
        <f t="shared" si="57"/>
        <v>2100</v>
      </c>
      <c r="CM73" s="343">
        <f t="shared" si="57"/>
        <v>2100</v>
      </c>
      <c r="CN73" s="343">
        <f t="shared" si="57"/>
        <v>2100</v>
      </c>
      <c r="CO73" s="343">
        <f t="shared" si="57"/>
        <v>2100</v>
      </c>
      <c r="CP73" s="343">
        <f t="shared" si="57"/>
        <v>2100</v>
      </c>
      <c r="CQ73" s="343">
        <f t="shared" si="57"/>
        <v>2100</v>
      </c>
      <c r="CR73" s="343">
        <f t="shared" si="57"/>
        <v>2100</v>
      </c>
      <c r="CS73" s="343">
        <f t="shared" si="57"/>
        <v>2100</v>
      </c>
      <c r="CT73" s="343">
        <f t="shared" si="57"/>
        <v>2100</v>
      </c>
      <c r="CU73" s="343">
        <f t="shared" si="57"/>
        <v>2100</v>
      </c>
      <c r="CV73" s="343">
        <f t="shared" si="57"/>
        <v>2100</v>
      </c>
      <c r="CW73" s="343">
        <f t="shared" si="57"/>
        <v>2100</v>
      </c>
      <c r="CX73" s="343">
        <f t="shared" si="57"/>
        <v>2100</v>
      </c>
      <c r="CY73" s="343">
        <f t="shared" si="57"/>
        <v>2100</v>
      </c>
      <c r="CZ73" s="343">
        <f t="shared" si="57"/>
        <v>2100</v>
      </c>
      <c r="DA73" s="343">
        <f t="shared" si="57"/>
        <v>2100</v>
      </c>
      <c r="DB73" s="343">
        <f t="shared" si="57"/>
        <v>2100</v>
      </c>
      <c r="DC73" s="343">
        <f t="shared" si="57"/>
        <v>2100</v>
      </c>
      <c r="DD73" s="343">
        <f t="shared" si="57"/>
        <v>2100</v>
      </c>
      <c r="DE73" s="343">
        <f t="shared" si="57"/>
        <v>2100</v>
      </c>
      <c r="DF73" s="343">
        <f t="shared" si="57"/>
        <v>2100</v>
      </c>
      <c r="DG73" s="343">
        <f t="shared" si="57"/>
        <v>2100</v>
      </c>
      <c r="DH73" s="343">
        <f t="shared" si="57"/>
        <v>2100</v>
      </c>
      <c r="DI73" s="343">
        <f t="shared" si="57"/>
        <v>2100</v>
      </c>
      <c r="DJ73" s="343">
        <f t="shared" si="57"/>
        <v>2100</v>
      </c>
      <c r="DK73" s="343">
        <f t="shared" ref="DK73:DR73" si="58">3*($D$32*$D$11)</f>
        <v>2100</v>
      </c>
      <c r="DL73" s="343">
        <f t="shared" si="58"/>
        <v>2100</v>
      </c>
      <c r="DM73" s="343">
        <f t="shared" si="58"/>
        <v>2100</v>
      </c>
      <c r="DN73" s="343">
        <f t="shared" si="58"/>
        <v>2100</v>
      </c>
      <c r="DO73" s="343">
        <f t="shared" si="58"/>
        <v>2100</v>
      </c>
      <c r="DP73" s="343">
        <f t="shared" si="58"/>
        <v>2100</v>
      </c>
      <c r="DQ73" s="343">
        <f t="shared" si="58"/>
        <v>2100</v>
      </c>
      <c r="DR73" s="343">
        <f t="shared" si="58"/>
        <v>2100</v>
      </c>
    </row>
    <row r="74" spans="2:130" x14ac:dyDescent="0.3">
      <c r="B74" s="341" t="s">
        <v>236</v>
      </c>
      <c r="C74" s="350">
        <f>0</f>
        <v>0</v>
      </c>
      <c r="D74" s="350">
        <f>0</f>
        <v>0</v>
      </c>
      <c r="E74" s="350">
        <f>0</f>
        <v>0</v>
      </c>
      <c r="F74" s="350">
        <f>0</f>
        <v>0</v>
      </c>
      <c r="G74" s="350">
        <f>0</f>
        <v>0</v>
      </c>
      <c r="H74" s="350">
        <f>0</f>
        <v>0</v>
      </c>
      <c r="I74" s="350">
        <f>0</f>
        <v>0</v>
      </c>
      <c r="J74" s="350">
        <f>0</f>
        <v>0</v>
      </c>
      <c r="K74" s="351">
        <f>0</f>
        <v>0</v>
      </c>
      <c r="L74" s="359">
        <f>0</f>
        <v>0</v>
      </c>
      <c r="M74" s="343">
        <f>0</f>
        <v>0</v>
      </c>
      <c r="N74" s="353">
        <f>0</f>
        <v>0</v>
      </c>
      <c r="O74" s="350">
        <f>0</f>
        <v>0</v>
      </c>
      <c r="P74" s="350">
        <f>0</f>
        <v>0</v>
      </c>
      <c r="Q74" s="350">
        <f>0</f>
        <v>0</v>
      </c>
      <c r="R74" s="350">
        <f>0</f>
        <v>0</v>
      </c>
      <c r="S74" s="350">
        <f>0</f>
        <v>0</v>
      </c>
      <c r="T74" s="350">
        <f>0</f>
        <v>0</v>
      </c>
      <c r="U74" s="350">
        <f>0</f>
        <v>0</v>
      </c>
      <c r="V74" s="350">
        <f>0</f>
        <v>0</v>
      </c>
      <c r="W74" s="343">
        <f t="shared" ref="W74:CH74" si="59">$D$33*$D$12</f>
        <v>1050</v>
      </c>
      <c r="X74" s="343">
        <f t="shared" si="59"/>
        <v>1050</v>
      </c>
      <c r="Y74" s="343">
        <f t="shared" si="59"/>
        <v>1050</v>
      </c>
      <c r="Z74" s="353">
        <f t="shared" si="59"/>
        <v>1050</v>
      </c>
      <c r="AA74" s="350">
        <f t="shared" si="59"/>
        <v>1050</v>
      </c>
      <c r="AB74" s="343">
        <f t="shared" si="59"/>
        <v>1050</v>
      </c>
      <c r="AC74" s="343">
        <f t="shared" si="59"/>
        <v>1050</v>
      </c>
      <c r="AD74" s="343">
        <f t="shared" si="59"/>
        <v>1050</v>
      </c>
      <c r="AE74" s="343">
        <f t="shared" si="59"/>
        <v>1050</v>
      </c>
      <c r="AF74" s="343">
        <f t="shared" si="59"/>
        <v>1050</v>
      </c>
      <c r="AG74" s="343">
        <f t="shared" si="59"/>
        <v>1050</v>
      </c>
      <c r="AH74" s="343">
        <f t="shared" si="59"/>
        <v>1050</v>
      </c>
      <c r="AI74" s="343">
        <f t="shared" si="59"/>
        <v>1050</v>
      </c>
      <c r="AJ74" s="343">
        <f t="shared" si="59"/>
        <v>1050</v>
      </c>
      <c r="AK74" s="343">
        <f t="shared" si="59"/>
        <v>1050</v>
      </c>
      <c r="AL74" s="343">
        <f t="shared" si="59"/>
        <v>1050</v>
      </c>
      <c r="AM74" s="343">
        <f t="shared" si="59"/>
        <v>1050</v>
      </c>
      <c r="AN74" s="343">
        <f t="shared" si="59"/>
        <v>1050</v>
      </c>
      <c r="AO74" s="343">
        <f t="shared" si="59"/>
        <v>1050</v>
      </c>
      <c r="AP74" s="343">
        <f t="shared" si="59"/>
        <v>1050</v>
      </c>
      <c r="AQ74" s="343">
        <f t="shared" si="59"/>
        <v>1050</v>
      </c>
      <c r="AR74" s="343">
        <f t="shared" si="59"/>
        <v>1050</v>
      </c>
      <c r="AS74" s="343">
        <f t="shared" si="59"/>
        <v>1050</v>
      </c>
      <c r="AT74" s="343">
        <f t="shared" si="59"/>
        <v>1050</v>
      </c>
      <c r="AU74" s="343">
        <f t="shared" si="59"/>
        <v>1050</v>
      </c>
      <c r="AV74" s="343">
        <f t="shared" si="59"/>
        <v>1050</v>
      </c>
      <c r="AW74" s="343">
        <f t="shared" si="59"/>
        <v>1050</v>
      </c>
      <c r="AX74" s="343">
        <f t="shared" si="59"/>
        <v>1050</v>
      </c>
      <c r="AY74" s="343">
        <f t="shared" si="59"/>
        <v>1050</v>
      </c>
      <c r="AZ74" s="343">
        <f t="shared" si="59"/>
        <v>1050</v>
      </c>
      <c r="BA74" s="343">
        <f t="shared" si="59"/>
        <v>1050</v>
      </c>
      <c r="BB74" s="343">
        <f t="shared" si="59"/>
        <v>1050</v>
      </c>
      <c r="BC74" s="343">
        <f t="shared" si="59"/>
        <v>1050</v>
      </c>
      <c r="BD74" s="343">
        <f t="shared" si="59"/>
        <v>1050</v>
      </c>
      <c r="BE74" s="343">
        <f t="shared" si="59"/>
        <v>1050</v>
      </c>
      <c r="BF74" s="343">
        <f t="shared" si="59"/>
        <v>1050</v>
      </c>
      <c r="BG74" s="343">
        <f t="shared" si="59"/>
        <v>1050</v>
      </c>
      <c r="BH74" s="343">
        <f t="shared" si="59"/>
        <v>1050</v>
      </c>
      <c r="BI74" s="343">
        <f t="shared" si="59"/>
        <v>1050</v>
      </c>
      <c r="BJ74" s="343">
        <f t="shared" si="59"/>
        <v>1050</v>
      </c>
      <c r="BK74" s="343">
        <f t="shared" si="59"/>
        <v>1050</v>
      </c>
      <c r="BL74" s="343">
        <f t="shared" si="59"/>
        <v>1050</v>
      </c>
      <c r="BM74" s="343">
        <f t="shared" si="59"/>
        <v>1050</v>
      </c>
      <c r="BN74" s="343">
        <f t="shared" si="59"/>
        <v>1050</v>
      </c>
      <c r="BO74" s="343">
        <f t="shared" si="59"/>
        <v>1050</v>
      </c>
      <c r="BP74" s="343">
        <f t="shared" si="59"/>
        <v>1050</v>
      </c>
      <c r="BQ74" s="343">
        <f t="shared" si="59"/>
        <v>1050</v>
      </c>
      <c r="BR74" s="343">
        <f t="shared" si="59"/>
        <v>1050</v>
      </c>
      <c r="BS74" s="343">
        <f t="shared" si="59"/>
        <v>1050</v>
      </c>
      <c r="BT74" s="343">
        <f t="shared" si="59"/>
        <v>1050</v>
      </c>
      <c r="BU74" s="343">
        <f t="shared" si="59"/>
        <v>1050</v>
      </c>
      <c r="BV74" s="343">
        <f t="shared" si="59"/>
        <v>1050</v>
      </c>
      <c r="BW74" s="343">
        <f t="shared" si="59"/>
        <v>1050</v>
      </c>
      <c r="BX74" s="343">
        <f t="shared" si="59"/>
        <v>1050</v>
      </c>
      <c r="BY74" s="343">
        <f t="shared" si="59"/>
        <v>1050</v>
      </c>
      <c r="BZ74" s="343">
        <f t="shared" si="59"/>
        <v>1050</v>
      </c>
      <c r="CA74" s="343">
        <f t="shared" si="59"/>
        <v>1050</v>
      </c>
      <c r="CB74" s="343">
        <f t="shared" si="59"/>
        <v>1050</v>
      </c>
      <c r="CC74" s="343">
        <f t="shared" si="59"/>
        <v>1050</v>
      </c>
      <c r="CD74" s="343">
        <f t="shared" si="59"/>
        <v>1050</v>
      </c>
      <c r="CE74" s="343">
        <f t="shared" si="59"/>
        <v>1050</v>
      </c>
      <c r="CF74" s="343">
        <f t="shared" si="59"/>
        <v>1050</v>
      </c>
      <c r="CG74" s="343">
        <f t="shared" si="59"/>
        <v>1050</v>
      </c>
      <c r="CH74" s="343">
        <f t="shared" si="59"/>
        <v>1050</v>
      </c>
      <c r="CI74" s="343">
        <f t="shared" ref="CI74:DR74" si="60">$D$33*$D$12</f>
        <v>1050</v>
      </c>
      <c r="CJ74" s="343">
        <f t="shared" si="60"/>
        <v>1050</v>
      </c>
      <c r="CK74" s="343">
        <f t="shared" si="60"/>
        <v>1050</v>
      </c>
      <c r="CL74" s="343">
        <f t="shared" si="60"/>
        <v>1050</v>
      </c>
      <c r="CM74" s="343">
        <f t="shared" si="60"/>
        <v>1050</v>
      </c>
      <c r="CN74" s="343">
        <f t="shared" si="60"/>
        <v>1050</v>
      </c>
      <c r="CO74" s="343">
        <f t="shared" si="60"/>
        <v>1050</v>
      </c>
      <c r="CP74" s="343">
        <f t="shared" si="60"/>
        <v>1050</v>
      </c>
      <c r="CQ74" s="343">
        <f t="shared" si="60"/>
        <v>1050</v>
      </c>
      <c r="CR74" s="343">
        <f t="shared" si="60"/>
        <v>1050</v>
      </c>
      <c r="CS74" s="343">
        <f t="shared" si="60"/>
        <v>1050</v>
      </c>
      <c r="CT74" s="343">
        <f t="shared" si="60"/>
        <v>1050</v>
      </c>
      <c r="CU74" s="343">
        <f t="shared" si="60"/>
        <v>1050</v>
      </c>
      <c r="CV74" s="343">
        <f t="shared" si="60"/>
        <v>1050</v>
      </c>
      <c r="CW74" s="343">
        <f t="shared" si="60"/>
        <v>1050</v>
      </c>
      <c r="CX74" s="343">
        <f t="shared" si="60"/>
        <v>1050</v>
      </c>
      <c r="CY74" s="343">
        <f t="shared" si="60"/>
        <v>1050</v>
      </c>
      <c r="CZ74" s="343">
        <f t="shared" si="60"/>
        <v>1050</v>
      </c>
      <c r="DA74" s="343">
        <f t="shared" si="60"/>
        <v>1050</v>
      </c>
      <c r="DB74" s="343">
        <f t="shared" si="60"/>
        <v>1050</v>
      </c>
      <c r="DC74" s="343">
        <f t="shared" si="60"/>
        <v>1050</v>
      </c>
      <c r="DD74" s="343">
        <f t="shared" si="60"/>
        <v>1050</v>
      </c>
      <c r="DE74" s="343">
        <f t="shared" si="60"/>
        <v>1050</v>
      </c>
      <c r="DF74" s="343">
        <f t="shared" si="60"/>
        <v>1050</v>
      </c>
      <c r="DG74" s="343">
        <f t="shared" si="60"/>
        <v>1050</v>
      </c>
      <c r="DH74" s="343">
        <f t="shared" si="60"/>
        <v>1050</v>
      </c>
      <c r="DI74" s="343">
        <f t="shared" si="60"/>
        <v>1050</v>
      </c>
      <c r="DJ74" s="343">
        <f t="shared" si="60"/>
        <v>1050</v>
      </c>
      <c r="DK74" s="343">
        <f t="shared" si="60"/>
        <v>1050</v>
      </c>
      <c r="DL74" s="343">
        <f t="shared" si="60"/>
        <v>1050</v>
      </c>
      <c r="DM74" s="343">
        <f t="shared" si="60"/>
        <v>1050</v>
      </c>
      <c r="DN74" s="343">
        <f t="shared" si="60"/>
        <v>1050</v>
      </c>
      <c r="DO74" s="343">
        <f t="shared" si="60"/>
        <v>1050</v>
      </c>
      <c r="DP74" s="343">
        <f t="shared" si="60"/>
        <v>1050</v>
      </c>
      <c r="DQ74" s="343">
        <f t="shared" si="60"/>
        <v>1050</v>
      </c>
      <c r="DR74" s="343">
        <f t="shared" si="60"/>
        <v>1050</v>
      </c>
    </row>
    <row r="75" spans="2:130" x14ac:dyDescent="0.3">
      <c r="B75" s="339" t="s">
        <v>238</v>
      </c>
      <c r="C75" s="350">
        <f>0</f>
        <v>0</v>
      </c>
      <c r="D75" s="350">
        <f>0</f>
        <v>0</v>
      </c>
      <c r="E75" s="350">
        <f>0</f>
        <v>0</v>
      </c>
      <c r="F75" s="350">
        <f>0</f>
        <v>0</v>
      </c>
      <c r="G75" s="350">
        <f>0</f>
        <v>0</v>
      </c>
      <c r="H75" s="350">
        <f>0</f>
        <v>0</v>
      </c>
      <c r="I75" s="350">
        <f>0</f>
        <v>0</v>
      </c>
      <c r="J75" s="350">
        <f>0</f>
        <v>0</v>
      </c>
      <c r="K75" s="351">
        <f>0</f>
        <v>0</v>
      </c>
      <c r="L75" s="359">
        <f>0</f>
        <v>0</v>
      </c>
      <c r="M75" s="343">
        <f>0</f>
        <v>0</v>
      </c>
      <c r="N75" s="353">
        <f>0</f>
        <v>0</v>
      </c>
      <c r="O75" s="350">
        <f>0</f>
        <v>0</v>
      </c>
      <c r="P75" s="350">
        <f>0</f>
        <v>0</v>
      </c>
      <c r="Q75" s="350">
        <f>0</f>
        <v>0</v>
      </c>
      <c r="R75" s="350">
        <f>0</f>
        <v>0</v>
      </c>
      <c r="S75" s="350">
        <f>0</f>
        <v>0</v>
      </c>
      <c r="T75" s="350">
        <f>0</f>
        <v>0</v>
      </c>
      <c r="U75" s="350">
        <f>0</f>
        <v>0</v>
      </c>
      <c r="V75" s="350">
        <f>0</f>
        <v>0</v>
      </c>
      <c r="W75" s="343">
        <f t="shared" ref="W75:AL75" si="61">$D$31*$D$14</f>
        <v>700</v>
      </c>
      <c r="X75" s="343">
        <f t="shared" si="61"/>
        <v>700</v>
      </c>
      <c r="Y75" s="343">
        <f t="shared" si="61"/>
        <v>700</v>
      </c>
      <c r="Z75" s="353">
        <f t="shared" si="61"/>
        <v>700</v>
      </c>
      <c r="AA75" s="350">
        <f t="shared" si="61"/>
        <v>700</v>
      </c>
      <c r="AB75" s="343">
        <f t="shared" si="61"/>
        <v>700</v>
      </c>
      <c r="AC75" s="343">
        <f t="shared" si="61"/>
        <v>700</v>
      </c>
      <c r="AD75" s="343">
        <f t="shared" si="61"/>
        <v>700</v>
      </c>
      <c r="AE75" s="343">
        <f t="shared" si="61"/>
        <v>700</v>
      </c>
      <c r="AF75" s="343">
        <f t="shared" si="61"/>
        <v>700</v>
      </c>
      <c r="AG75" s="343">
        <f t="shared" si="61"/>
        <v>700</v>
      </c>
      <c r="AH75" s="343">
        <f t="shared" si="61"/>
        <v>700</v>
      </c>
      <c r="AI75" s="343">
        <f t="shared" si="61"/>
        <v>700</v>
      </c>
      <c r="AJ75" s="343">
        <f t="shared" si="61"/>
        <v>700</v>
      </c>
      <c r="AK75" s="343">
        <f t="shared" si="61"/>
        <v>700</v>
      </c>
      <c r="AL75" s="343">
        <f t="shared" si="61"/>
        <v>700</v>
      </c>
      <c r="AM75" s="343">
        <f t="shared" ref="AM75:CX75" si="62">2*($D$31*$D$14)</f>
        <v>1400</v>
      </c>
      <c r="AN75" s="343">
        <f t="shared" si="62"/>
        <v>1400</v>
      </c>
      <c r="AO75" s="343">
        <f t="shared" si="62"/>
        <v>1400</v>
      </c>
      <c r="AP75" s="343">
        <f t="shared" si="62"/>
        <v>1400</v>
      </c>
      <c r="AQ75" s="343">
        <f t="shared" si="62"/>
        <v>1400</v>
      </c>
      <c r="AR75" s="343">
        <f t="shared" si="62"/>
        <v>1400</v>
      </c>
      <c r="AS75" s="343">
        <f t="shared" si="62"/>
        <v>1400</v>
      </c>
      <c r="AT75" s="343">
        <f t="shared" si="62"/>
        <v>1400</v>
      </c>
      <c r="AU75" s="343">
        <f t="shared" si="62"/>
        <v>1400</v>
      </c>
      <c r="AV75" s="343">
        <f t="shared" si="62"/>
        <v>1400</v>
      </c>
      <c r="AW75" s="343">
        <f t="shared" si="62"/>
        <v>1400</v>
      </c>
      <c r="AX75" s="343">
        <f t="shared" si="62"/>
        <v>1400</v>
      </c>
      <c r="AY75" s="343">
        <f t="shared" si="62"/>
        <v>1400</v>
      </c>
      <c r="AZ75" s="343">
        <f t="shared" si="62"/>
        <v>1400</v>
      </c>
      <c r="BA75" s="343">
        <f t="shared" si="62"/>
        <v>1400</v>
      </c>
      <c r="BB75" s="343">
        <f t="shared" si="62"/>
        <v>1400</v>
      </c>
      <c r="BC75" s="343">
        <f t="shared" si="62"/>
        <v>1400</v>
      </c>
      <c r="BD75" s="343">
        <f t="shared" si="62"/>
        <v>1400</v>
      </c>
      <c r="BE75" s="343">
        <f t="shared" si="62"/>
        <v>1400</v>
      </c>
      <c r="BF75" s="343">
        <f t="shared" si="62"/>
        <v>1400</v>
      </c>
      <c r="BG75" s="343">
        <f t="shared" si="62"/>
        <v>1400</v>
      </c>
      <c r="BH75" s="343">
        <f t="shared" si="62"/>
        <v>1400</v>
      </c>
      <c r="BI75" s="343">
        <f t="shared" si="62"/>
        <v>1400</v>
      </c>
      <c r="BJ75" s="343">
        <f t="shared" si="62"/>
        <v>1400</v>
      </c>
      <c r="BK75" s="343">
        <f t="shared" si="62"/>
        <v>1400</v>
      </c>
      <c r="BL75" s="343">
        <f t="shared" si="62"/>
        <v>1400</v>
      </c>
      <c r="BM75" s="343">
        <f t="shared" si="62"/>
        <v>1400</v>
      </c>
      <c r="BN75" s="343">
        <f t="shared" si="62"/>
        <v>1400</v>
      </c>
      <c r="BO75" s="343">
        <f t="shared" si="62"/>
        <v>1400</v>
      </c>
      <c r="BP75" s="343">
        <f t="shared" si="62"/>
        <v>1400</v>
      </c>
      <c r="BQ75" s="343">
        <f t="shared" si="62"/>
        <v>1400</v>
      </c>
      <c r="BR75" s="343">
        <f t="shared" si="62"/>
        <v>1400</v>
      </c>
      <c r="BS75" s="343">
        <f t="shared" si="62"/>
        <v>1400</v>
      </c>
      <c r="BT75" s="343">
        <f t="shared" si="62"/>
        <v>1400</v>
      </c>
      <c r="BU75" s="343">
        <f t="shared" si="62"/>
        <v>1400</v>
      </c>
      <c r="BV75" s="343">
        <f t="shared" si="62"/>
        <v>1400</v>
      </c>
      <c r="BW75" s="343">
        <f t="shared" si="62"/>
        <v>1400</v>
      </c>
      <c r="BX75" s="343">
        <f t="shared" si="62"/>
        <v>1400</v>
      </c>
      <c r="BY75" s="343">
        <f t="shared" si="62"/>
        <v>1400</v>
      </c>
      <c r="BZ75" s="343">
        <f t="shared" si="62"/>
        <v>1400</v>
      </c>
      <c r="CA75" s="343">
        <f t="shared" si="62"/>
        <v>1400</v>
      </c>
      <c r="CB75" s="343">
        <f t="shared" si="62"/>
        <v>1400</v>
      </c>
      <c r="CC75" s="343">
        <f t="shared" si="62"/>
        <v>1400</v>
      </c>
      <c r="CD75" s="343">
        <f t="shared" si="62"/>
        <v>1400</v>
      </c>
      <c r="CE75" s="343">
        <f t="shared" si="62"/>
        <v>1400</v>
      </c>
      <c r="CF75" s="343">
        <f t="shared" si="62"/>
        <v>1400</v>
      </c>
      <c r="CG75" s="343">
        <f t="shared" si="62"/>
        <v>1400</v>
      </c>
      <c r="CH75" s="343">
        <f t="shared" si="62"/>
        <v>1400</v>
      </c>
      <c r="CI75" s="343">
        <f t="shared" si="62"/>
        <v>1400</v>
      </c>
      <c r="CJ75" s="343">
        <f t="shared" si="62"/>
        <v>1400</v>
      </c>
      <c r="CK75" s="343">
        <f t="shared" si="62"/>
        <v>1400</v>
      </c>
      <c r="CL75" s="343">
        <f t="shared" si="62"/>
        <v>1400</v>
      </c>
      <c r="CM75" s="343">
        <f t="shared" si="62"/>
        <v>1400</v>
      </c>
      <c r="CN75" s="343">
        <f t="shared" si="62"/>
        <v>1400</v>
      </c>
      <c r="CO75" s="343">
        <f t="shared" si="62"/>
        <v>1400</v>
      </c>
      <c r="CP75" s="343">
        <f t="shared" si="62"/>
        <v>1400</v>
      </c>
      <c r="CQ75" s="343">
        <f t="shared" si="62"/>
        <v>1400</v>
      </c>
      <c r="CR75" s="343">
        <f t="shared" si="62"/>
        <v>1400</v>
      </c>
      <c r="CS75" s="343">
        <f t="shared" si="62"/>
        <v>1400</v>
      </c>
      <c r="CT75" s="343">
        <f t="shared" si="62"/>
        <v>1400</v>
      </c>
      <c r="CU75" s="343">
        <f t="shared" si="62"/>
        <v>1400</v>
      </c>
      <c r="CV75" s="343">
        <f t="shared" si="62"/>
        <v>1400</v>
      </c>
      <c r="CW75" s="343">
        <f t="shared" si="62"/>
        <v>1400</v>
      </c>
      <c r="CX75" s="343">
        <f t="shared" si="62"/>
        <v>1400</v>
      </c>
      <c r="CY75" s="343">
        <f t="shared" ref="CY75:DR75" si="63">2*($D$31*$D$14)</f>
        <v>1400</v>
      </c>
      <c r="CZ75" s="343">
        <f t="shared" si="63"/>
        <v>1400</v>
      </c>
      <c r="DA75" s="343">
        <f t="shared" si="63"/>
        <v>1400</v>
      </c>
      <c r="DB75" s="343">
        <f t="shared" si="63"/>
        <v>1400</v>
      </c>
      <c r="DC75" s="343">
        <f t="shared" si="63"/>
        <v>1400</v>
      </c>
      <c r="DD75" s="343">
        <f t="shared" si="63"/>
        <v>1400</v>
      </c>
      <c r="DE75" s="343">
        <f t="shared" si="63"/>
        <v>1400</v>
      </c>
      <c r="DF75" s="343">
        <f t="shared" si="63"/>
        <v>1400</v>
      </c>
      <c r="DG75" s="343">
        <f t="shared" si="63"/>
        <v>1400</v>
      </c>
      <c r="DH75" s="343">
        <f t="shared" si="63"/>
        <v>1400</v>
      </c>
      <c r="DI75" s="343">
        <f t="shared" si="63"/>
        <v>1400</v>
      </c>
      <c r="DJ75" s="343">
        <f t="shared" si="63"/>
        <v>1400</v>
      </c>
      <c r="DK75" s="343">
        <f t="shared" si="63"/>
        <v>1400</v>
      </c>
      <c r="DL75" s="343">
        <f t="shared" si="63"/>
        <v>1400</v>
      </c>
      <c r="DM75" s="343">
        <f t="shared" si="63"/>
        <v>1400</v>
      </c>
      <c r="DN75" s="343">
        <f t="shared" si="63"/>
        <v>1400</v>
      </c>
      <c r="DO75" s="343">
        <f t="shared" si="63"/>
        <v>1400</v>
      </c>
      <c r="DP75" s="343">
        <f t="shared" si="63"/>
        <v>1400</v>
      </c>
      <c r="DQ75" s="343">
        <f t="shared" si="63"/>
        <v>1400</v>
      </c>
      <c r="DR75" s="343">
        <f t="shared" si="63"/>
        <v>1400</v>
      </c>
      <c r="DS75" s="357"/>
      <c r="DT75" s="357"/>
      <c r="DU75" s="357"/>
    </row>
    <row r="76" spans="2:130" x14ac:dyDescent="0.3">
      <c r="B76" s="342" t="s">
        <v>237</v>
      </c>
      <c r="C76" s="350">
        <f>0</f>
        <v>0</v>
      </c>
      <c r="D76" s="350">
        <f>0</f>
        <v>0</v>
      </c>
      <c r="E76" s="350">
        <f>0</f>
        <v>0</v>
      </c>
      <c r="F76" s="350">
        <f>0</f>
        <v>0</v>
      </c>
      <c r="G76" s="350">
        <f>0</f>
        <v>0</v>
      </c>
      <c r="H76" s="350">
        <f>0</f>
        <v>0</v>
      </c>
      <c r="I76" s="350">
        <f>0</f>
        <v>0</v>
      </c>
      <c r="J76" s="350">
        <f>0</f>
        <v>0</v>
      </c>
      <c r="K76" s="351">
        <f>0</f>
        <v>0</v>
      </c>
      <c r="L76" s="352">
        <f>0</f>
        <v>0</v>
      </c>
      <c r="M76" s="343">
        <f>0</f>
        <v>0</v>
      </c>
      <c r="N76" s="353">
        <f>0</f>
        <v>0</v>
      </c>
      <c r="O76" s="350">
        <f>0</f>
        <v>0</v>
      </c>
      <c r="P76" s="350">
        <f>0</f>
        <v>0</v>
      </c>
      <c r="Q76" s="350">
        <f>0</f>
        <v>0</v>
      </c>
      <c r="R76" s="350">
        <f>0</f>
        <v>0</v>
      </c>
      <c r="S76" s="350">
        <f>0</f>
        <v>0</v>
      </c>
      <c r="T76" s="350">
        <f>0</f>
        <v>0</v>
      </c>
      <c r="U76" s="350">
        <f>0</f>
        <v>0</v>
      </c>
      <c r="V76" s="350">
        <f>0</f>
        <v>0</v>
      </c>
      <c r="W76" s="350">
        <f>0</f>
        <v>0</v>
      </c>
      <c r="X76" s="350">
        <f>0</f>
        <v>0</v>
      </c>
      <c r="Y76" s="350">
        <f>0</f>
        <v>0</v>
      </c>
      <c r="Z76" s="360">
        <f>0</f>
        <v>0</v>
      </c>
      <c r="AA76" s="350">
        <f>0</f>
        <v>0</v>
      </c>
      <c r="AB76" s="350">
        <f>0</f>
        <v>0</v>
      </c>
      <c r="AC76" s="350">
        <f>0</f>
        <v>0</v>
      </c>
      <c r="AD76" s="350">
        <f>0</f>
        <v>0</v>
      </c>
      <c r="AE76" s="350">
        <f>0</f>
        <v>0</v>
      </c>
      <c r="AF76" s="350">
        <f>0</f>
        <v>0</v>
      </c>
      <c r="AG76" s="350">
        <f>0</f>
        <v>0</v>
      </c>
      <c r="AH76" s="350">
        <f>0</f>
        <v>0</v>
      </c>
      <c r="AI76" s="350">
        <f>0</f>
        <v>0</v>
      </c>
      <c r="AJ76" s="350">
        <f>0</f>
        <v>0</v>
      </c>
      <c r="AK76" s="350">
        <f>0</f>
        <v>0</v>
      </c>
      <c r="AL76" s="350">
        <f>0</f>
        <v>0</v>
      </c>
      <c r="AM76" s="350">
        <f>0</f>
        <v>0</v>
      </c>
      <c r="AN76" s="350">
        <f>0</f>
        <v>0</v>
      </c>
      <c r="AO76" s="350">
        <f>0</f>
        <v>0</v>
      </c>
      <c r="AP76" s="350">
        <f>0</f>
        <v>0</v>
      </c>
      <c r="AQ76" s="350">
        <f>0</f>
        <v>0</v>
      </c>
      <c r="AR76" s="350">
        <f>0</f>
        <v>0</v>
      </c>
      <c r="AS76" s="350">
        <f>0</f>
        <v>0</v>
      </c>
      <c r="AT76" s="350">
        <f>0</f>
        <v>0</v>
      </c>
      <c r="AU76" s="350">
        <f>0</f>
        <v>0</v>
      </c>
      <c r="AV76" s="350">
        <f>0</f>
        <v>0</v>
      </c>
      <c r="AW76" s="350">
        <f>0</f>
        <v>0</v>
      </c>
      <c r="AX76" s="350">
        <f>0</f>
        <v>0</v>
      </c>
      <c r="AY76" s="350">
        <f>0</f>
        <v>0</v>
      </c>
      <c r="AZ76" s="350">
        <f>0</f>
        <v>0</v>
      </c>
      <c r="BA76" s="350">
        <f>0</f>
        <v>0</v>
      </c>
      <c r="BB76" s="350">
        <f>0</f>
        <v>0</v>
      </c>
      <c r="BC76" s="350">
        <f>0</f>
        <v>0</v>
      </c>
      <c r="BD76" s="350">
        <f>0</f>
        <v>0</v>
      </c>
      <c r="BE76" s="350">
        <f>0</f>
        <v>0</v>
      </c>
      <c r="BF76" s="350">
        <f>0</f>
        <v>0</v>
      </c>
      <c r="BG76" s="350">
        <f>0</f>
        <v>0</v>
      </c>
      <c r="BH76" s="350">
        <f>0</f>
        <v>0</v>
      </c>
      <c r="BI76" s="350">
        <f>0</f>
        <v>0</v>
      </c>
      <c r="BJ76" s="350">
        <f>0</f>
        <v>0</v>
      </c>
      <c r="BK76" s="350">
        <f>0</f>
        <v>0</v>
      </c>
      <c r="BL76" s="350">
        <f>0</f>
        <v>0</v>
      </c>
      <c r="BM76" s="350">
        <f>0</f>
        <v>0</v>
      </c>
      <c r="BN76" s="350">
        <f>0</f>
        <v>0</v>
      </c>
      <c r="BO76" s="350">
        <f>0</f>
        <v>0</v>
      </c>
      <c r="BP76" s="350">
        <f>0</f>
        <v>0</v>
      </c>
      <c r="BQ76" s="350">
        <f>0</f>
        <v>0</v>
      </c>
      <c r="BR76" s="350">
        <f>0</f>
        <v>0</v>
      </c>
      <c r="BS76" s="350">
        <f>0</f>
        <v>0</v>
      </c>
      <c r="BT76" s="350">
        <f>0</f>
        <v>0</v>
      </c>
      <c r="BU76" s="350">
        <f>0</f>
        <v>0</v>
      </c>
      <c r="BV76" s="350">
        <f>0</f>
        <v>0</v>
      </c>
      <c r="BW76" s="350">
        <f>0</f>
        <v>0</v>
      </c>
      <c r="BX76" s="350">
        <f>0</f>
        <v>0</v>
      </c>
      <c r="BY76" s="350">
        <f>0</f>
        <v>0</v>
      </c>
      <c r="BZ76" s="350">
        <f>0</f>
        <v>0</v>
      </c>
      <c r="CA76" s="350">
        <f>0</f>
        <v>0</v>
      </c>
      <c r="CB76" s="350">
        <f>0</f>
        <v>0</v>
      </c>
      <c r="CC76" s="350">
        <f>0</f>
        <v>0</v>
      </c>
      <c r="CD76" s="350">
        <f>0</f>
        <v>0</v>
      </c>
      <c r="CE76" s="350">
        <f>0</f>
        <v>0</v>
      </c>
      <c r="CF76" s="350">
        <f>0</f>
        <v>0</v>
      </c>
      <c r="CG76" s="350">
        <f>0</f>
        <v>0</v>
      </c>
      <c r="CH76" s="350">
        <f>0</f>
        <v>0</v>
      </c>
      <c r="CI76" s="350">
        <f>0</f>
        <v>0</v>
      </c>
      <c r="CJ76" s="350">
        <f>0</f>
        <v>0</v>
      </c>
      <c r="CK76" s="350">
        <f>0</f>
        <v>0</v>
      </c>
      <c r="CL76" s="350">
        <f>0</f>
        <v>0</v>
      </c>
      <c r="CM76" s="350">
        <f>0</f>
        <v>0</v>
      </c>
      <c r="CN76" s="350">
        <f>0</f>
        <v>0</v>
      </c>
      <c r="CO76" s="350">
        <f>0</f>
        <v>0</v>
      </c>
      <c r="CP76" s="350">
        <f>0</f>
        <v>0</v>
      </c>
      <c r="CQ76" s="350">
        <f>0</f>
        <v>0</v>
      </c>
      <c r="CR76" s="350">
        <f>0</f>
        <v>0</v>
      </c>
      <c r="CS76" s="350">
        <f>0</f>
        <v>0</v>
      </c>
      <c r="CT76" s="350">
        <f>0</f>
        <v>0</v>
      </c>
      <c r="CU76" s="350">
        <f>0</f>
        <v>0</v>
      </c>
      <c r="CV76" s="350">
        <f>0</f>
        <v>0</v>
      </c>
      <c r="CW76" s="350">
        <f>0</f>
        <v>0</v>
      </c>
      <c r="CX76" s="350">
        <f>0</f>
        <v>0</v>
      </c>
      <c r="CY76" s="350">
        <f>0</f>
        <v>0</v>
      </c>
      <c r="CZ76" s="350">
        <f>0</f>
        <v>0</v>
      </c>
      <c r="DA76" s="350">
        <f>0</f>
        <v>0</v>
      </c>
      <c r="DB76" s="350">
        <f>0</f>
        <v>0</v>
      </c>
      <c r="DC76" s="350">
        <f>0</f>
        <v>0</v>
      </c>
      <c r="DD76" s="350">
        <f>0</f>
        <v>0</v>
      </c>
      <c r="DE76" s="350">
        <f>0</f>
        <v>0</v>
      </c>
      <c r="DF76" s="350">
        <f>0</f>
        <v>0</v>
      </c>
      <c r="DG76" s="350">
        <f>0</f>
        <v>0</v>
      </c>
      <c r="DH76" s="350">
        <f>0</f>
        <v>0</v>
      </c>
      <c r="DI76" s="350">
        <f>0</f>
        <v>0</v>
      </c>
      <c r="DJ76" s="350">
        <f>0</f>
        <v>0</v>
      </c>
      <c r="DK76" s="350">
        <f>0</f>
        <v>0</v>
      </c>
      <c r="DL76" s="350">
        <f>0</f>
        <v>0</v>
      </c>
      <c r="DM76" s="350">
        <f>0</f>
        <v>0</v>
      </c>
      <c r="DN76" s="350">
        <f>0</f>
        <v>0</v>
      </c>
      <c r="DO76" s="350">
        <f>0</f>
        <v>0</v>
      </c>
      <c r="DP76" s="350">
        <f>0</f>
        <v>0</v>
      </c>
      <c r="DQ76" s="350">
        <f>0</f>
        <v>0</v>
      </c>
      <c r="DR76" s="343">
        <f>0</f>
        <v>0</v>
      </c>
    </row>
    <row r="77" spans="2:130" ht="15" thickBot="1" x14ac:dyDescent="0.35">
      <c r="B77" s="361" t="s">
        <v>148</v>
      </c>
      <c r="C77" s="362">
        <f>SUM(C69:C76)</f>
        <v>0</v>
      </c>
      <c r="D77" s="362">
        <f t="shared" ref="D77:M77" si="64">SUM(D69:D76)</f>
        <v>0</v>
      </c>
      <c r="E77" s="362">
        <f t="shared" si="64"/>
        <v>0</v>
      </c>
      <c r="F77" s="362">
        <f t="shared" si="64"/>
        <v>0</v>
      </c>
      <c r="G77" s="362">
        <f t="shared" si="64"/>
        <v>0</v>
      </c>
      <c r="H77" s="362">
        <f t="shared" si="64"/>
        <v>0</v>
      </c>
      <c r="I77" s="362">
        <f t="shared" si="64"/>
        <v>0</v>
      </c>
      <c r="J77" s="362">
        <f t="shared" si="64"/>
        <v>0</v>
      </c>
      <c r="K77" s="363">
        <f t="shared" si="64"/>
        <v>0</v>
      </c>
      <c r="L77" s="364">
        <f t="shared" si="64"/>
        <v>1931</v>
      </c>
      <c r="M77" s="365">
        <f t="shared" si="64"/>
        <v>1931</v>
      </c>
      <c r="N77" s="366">
        <f>SUM(N69:N76)</f>
        <v>1931</v>
      </c>
      <c r="O77" s="367">
        <f t="shared" ref="O77" si="65">SUM(O69:O76)</f>
        <v>4241.42</v>
      </c>
      <c r="P77" s="368">
        <f>SUM(P69:P76)</f>
        <v>4241.42</v>
      </c>
      <c r="Q77" s="367">
        <f t="shared" ref="Q77:CB77" si="66">SUM(Q69:Q76)</f>
        <v>4241.42</v>
      </c>
      <c r="R77" s="367">
        <f t="shared" si="66"/>
        <v>4241.42</v>
      </c>
      <c r="S77" s="367">
        <f t="shared" si="66"/>
        <v>4241.42</v>
      </c>
      <c r="T77" s="367">
        <f t="shared" si="66"/>
        <v>4241.42</v>
      </c>
      <c r="U77" s="367">
        <f t="shared" si="66"/>
        <v>4241.42</v>
      </c>
      <c r="V77" s="367">
        <f t="shared" si="66"/>
        <v>4241.42</v>
      </c>
      <c r="W77" s="367">
        <f t="shared" si="66"/>
        <v>8837.42</v>
      </c>
      <c r="X77" s="367">
        <f t="shared" si="66"/>
        <v>8837.42</v>
      </c>
      <c r="Y77" s="367">
        <f t="shared" si="66"/>
        <v>8837.42</v>
      </c>
      <c r="Z77" s="369">
        <f t="shared" si="66"/>
        <v>8837.42</v>
      </c>
      <c r="AA77" s="362">
        <f t="shared" si="66"/>
        <v>10768.42</v>
      </c>
      <c r="AB77" s="362">
        <f t="shared" si="66"/>
        <v>10768.42</v>
      </c>
      <c r="AC77" s="362">
        <f t="shared" si="66"/>
        <v>10768.42</v>
      </c>
      <c r="AD77" s="362">
        <f t="shared" si="66"/>
        <v>10768.42</v>
      </c>
      <c r="AE77" s="362">
        <f t="shared" si="66"/>
        <v>10768.42</v>
      </c>
      <c r="AF77" s="362">
        <f t="shared" si="66"/>
        <v>10768.42</v>
      </c>
      <c r="AG77" s="362">
        <f t="shared" si="66"/>
        <v>10768.42</v>
      </c>
      <c r="AH77" s="362">
        <f t="shared" si="66"/>
        <v>10768.42</v>
      </c>
      <c r="AI77" s="362">
        <f t="shared" si="66"/>
        <v>10768.42</v>
      </c>
      <c r="AJ77" s="362">
        <f t="shared" si="66"/>
        <v>10768.42</v>
      </c>
      <c r="AK77" s="362">
        <f t="shared" si="66"/>
        <v>10768.42</v>
      </c>
      <c r="AL77" s="362">
        <f t="shared" si="66"/>
        <v>10768.42</v>
      </c>
      <c r="AM77" s="362">
        <f t="shared" si="66"/>
        <v>11468.42</v>
      </c>
      <c r="AN77" s="362">
        <f t="shared" si="66"/>
        <v>11468.42</v>
      </c>
      <c r="AO77" s="362">
        <f t="shared" si="66"/>
        <v>11468.42</v>
      </c>
      <c r="AP77" s="362">
        <f t="shared" si="66"/>
        <v>11468.42</v>
      </c>
      <c r="AQ77" s="362">
        <f t="shared" si="66"/>
        <v>11468.42</v>
      </c>
      <c r="AR77" s="362">
        <f t="shared" si="66"/>
        <v>11468.42</v>
      </c>
      <c r="AS77" s="362">
        <f t="shared" si="66"/>
        <v>11468.42</v>
      </c>
      <c r="AT77" s="362">
        <f t="shared" si="66"/>
        <v>11468.42</v>
      </c>
      <c r="AU77" s="362">
        <f t="shared" si="66"/>
        <v>11468.42</v>
      </c>
      <c r="AV77" s="362">
        <f t="shared" si="66"/>
        <v>11468.42</v>
      </c>
      <c r="AW77" s="362">
        <f t="shared" si="66"/>
        <v>11468.42</v>
      </c>
      <c r="AX77" s="362">
        <f t="shared" si="66"/>
        <v>11468.42</v>
      </c>
      <c r="AY77" s="362">
        <f t="shared" si="66"/>
        <v>12168.42</v>
      </c>
      <c r="AZ77" s="362">
        <f t="shared" si="66"/>
        <v>12168.42</v>
      </c>
      <c r="BA77" s="362">
        <f t="shared" si="66"/>
        <v>12168.42</v>
      </c>
      <c r="BB77" s="362">
        <f t="shared" si="66"/>
        <v>12168.42</v>
      </c>
      <c r="BC77" s="362">
        <f t="shared" si="66"/>
        <v>12168.42</v>
      </c>
      <c r="BD77" s="362">
        <f t="shared" si="66"/>
        <v>12168.42</v>
      </c>
      <c r="BE77" s="362">
        <f t="shared" si="66"/>
        <v>12168.42</v>
      </c>
      <c r="BF77" s="362">
        <f t="shared" si="66"/>
        <v>12168.42</v>
      </c>
      <c r="BG77" s="362">
        <f t="shared" si="66"/>
        <v>12168.42</v>
      </c>
      <c r="BH77" s="362">
        <f t="shared" si="66"/>
        <v>12168.42</v>
      </c>
      <c r="BI77" s="362">
        <f t="shared" si="66"/>
        <v>12168.42</v>
      </c>
      <c r="BJ77" s="362">
        <f t="shared" si="66"/>
        <v>12168.42</v>
      </c>
      <c r="BK77" s="362">
        <f t="shared" si="66"/>
        <v>12168.42</v>
      </c>
      <c r="BL77" s="362">
        <f t="shared" si="66"/>
        <v>12168.42</v>
      </c>
      <c r="BM77" s="362">
        <f t="shared" si="66"/>
        <v>12168.42</v>
      </c>
      <c r="BN77" s="362">
        <f t="shared" si="66"/>
        <v>12168.42</v>
      </c>
      <c r="BO77" s="362">
        <f t="shared" si="66"/>
        <v>12168.42</v>
      </c>
      <c r="BP77" s="362">
        <f t="shared" si="66"/>
        <v>12168.42</v>
      </c>
      <c r="BQ77" s="362">
        <f t="shared" si="66"/>
        <v>12168.42</v>
      </c>
      <c r="BR77" s="362">
        <f t="shared" si="66"/>
        <v>12168.42</v>
      </c>
      <c r="BS77" s="362">
        <f t="shared" si="66"/>
        <v>12168.42</v>
      </c>
      <c r="BT77" s="362">
        <f t="shared" si="66"/>
        <v>12168.42</v>
      </c>
      <c r="BU77" s="362">
        <f t="shared" si="66"/>
        <v>12168.42</v>
      </c>
      <c r="BV77" s="362">
        <f t="shared" si="66"/>
        <v>12168.42</v>
      </c>
      <c r="BW77" s="362">
        <f t="shared" si="66"/>
        <v>12168.42</v>
      </c>
      <c r="BX77" s="362">
        <f t="shared" si="66"/>
        <v>12168.42</v>
      </c>
      <c r="BY77" s="362">
        <f t="shared" si="66"/>
        <v>12168.42</v>
      </c>
      <c r="BZ77" s="362">
        <f t="shared" si="66"/>
        <v>12168.42</v>
      </c>
      <c r="CA77" s="362">
        <f t="shared" si="66"/>
        <v>12168.42</v>
      </c>
      <c r="CB77" s="362">
        <f t="shared" si="66"/>
        <v>12168.42</v>
      </c>
      <c r="CC77" s="362">
        <f>SUM(CC69:CC76)</f>
        <v>12168.42</v>
      </c>
      <c r="CD77" s="362">
        <f t="shared" ref="CD77:CM77" si="67">SUM(CD69:CD76)</f>
        <v>12168.42</v>
      </c>
      <c r="CE77" s="362">
        <f t="shared" si="67"/>
        <v>12168.42</v>
      </c>
      <c r="CF77" s="362">
        <f t="shared" si="67"/>
        <v>12168.42</v>
      </c>
      <c r="CG77" s="362">
        <f t="shared" si="67"/>
        <v>12168.42</v>
      </c>
      <c r="CH77" s="362">
        <f t="shared" si="67"/>
        <v>12168.42</v>
      </c>
      <c r="CI77" s="362">
        <f t="shared" si="67"/>
        <v>12168.42</v>
      </c>
      <c r="CJ77" s="362">
        <f t="shared" si="67"/>
        <v>12168.42</v>
      </c>
      <c r="CK77" s="362">
        <f t="shared" si="67"/>
        <v>12168.42</v>
      </c>
      <c r="CL77" s="362">
        <f t="shared" si="67"/>
        <v>12168.42</v>
      </c>
      <c r="CM77" s="362">
        <f t="shared" si="67"/>
        <v>12168.42</v>
      </c>
      <c r="CN77" s="362">
        <f>SUM(CN69:CN76)</f>
        <v>12168.42</v>
      </c>
      <c r="CO77" s="362">
        <f t="shared" ref="CO77:DR77" si="68">SUM(CO69:CO76)</f>
        <v>12168.42</v>
      </c>
      <c r="CP77" s="362">
        <f t="shared" si="68"/>
        <v>12168.42</v>
      </c>
      <c r="CQ77" s="362">
        <f t="shared" si="68"/>
        <v>12168.42</v>
      </c>
      <c r="CR77" s="362">
        <f t="shared" si="68"/>
        <v>12168.42</v>
      </c>
      <c r="CS77" s="362">
        <f t="shared" si="68"/>
        <v>12168.42</v>
      </c>
      <c r="CT77" s="362">
        <f t="shared" si="68"/>
        <v>12168.42</v>
      </c>
      <c r="CU77" s="362">
        <f t="shared" si="68"/>
        <v>12168.42</v>
      </c>
      <c r="CV77" s="362">
        <f t="shared" si="68"/>
        <v>12168.42</v>
      </c>
      <c r="CW77" s="362">
        <f t="shared" si="68"/>
        <v>12168.42</v>
      </c>
      <c r="CX77" s="362">
        <f t="shared" si="68"/>
        <v>12168.42</v>
      </c>
      <c r="CY77" s="362">
        <f t="shared" si="68"/>
        <v>12168.42</v>
      </c>
      <c r="CZ77" s="362">
        <f t="shared" si="68"/>
        <v>12168.42</v>
      </c>
      <c r="DA77" s="362">
        <f t="shared" si="68"/>
        <v>12168.42</v>
      </c>
      <c r="DB77" s="362">
        <f t="shared" si="68"/>
        <v>12168.42</v>
      </c>
      <c r="DC77" s="362">
        <f t="shared" si="68"/>
        <v>12168.42</v>
      </c>
      <c r="DD77" s="362">
        <f t="shared" si="68"/>
        <v>12168.42</v>
      </c>
      <c r="DE77" s="362">
        <f t="shared" si="68"/>
        <v>12168.42</v>
      </c>
      <c r="DF77" s="362">
        <f t="shared" si="68"/>
        <v>12168.42</v>
      </c>
      <c r="DG77" s="362">
        <f t="shared" si="68"/>
        <v>12168.42</v>
      </c>
      <c r="DH77" s="362">
        <f t="shared" si="68"/>
        <v>12168.42</v>
      </c>
      <c r="DI77" s="362">
        <f t="shared" si="68"/>
        <v>12168.42</v>
      </c>
      <c r="DJ77" s="362">
        <f t="shared" si="68"/>
        <v>12168.42</v>
      </c>
      <c r="DK77" s="362">
        <f t="shared" si="68"/>
        <v>12168.42</v>
      </c>
      <c r="DL77" s="362">
        <f t="shared" si="68"/>
        <v>12168.42</v>
      </c>
      <c r="DM77" s="362">
        <f t="shared" si="68"/>
        <v>12168.42</v>
      </c>
      <c r="DN77" s="362">
        <f t="shared" si="68"/>
        <v>12168.42</v>
      </c>
      <c r="DO77" s="362">
        <f t="shared" si="68"/>
        <v>12168.42</v>
      </c>
      <c r="DP77" s="362">
        <f t="shared" si="68"/>
        <v>12168.42</v>
      </c>
      <c r="DQ77" s="362">
        <f t="shared" si="68"/>
        <v>12168.42</v>
      </c>
      <c r="DR77" s="362">
        <f t="shared" si="68"/>
        <v>12168.42</v>
      </c>
    </row>
    <row r="79" spans="2:130" ht="16.8" customHeight="1" x14ac:dyDescent="0.3">
      <c r="B79" s="370"/>
      <c r="C79" s="371"/>
      <c r="D79" s="371"/>
      <c r="E79" s="371"/>
      <c r="F79" s="371"/>
      <c r="G79" s="371"/>
      <c r="H79" s="371"/>
      <c r="I79" s="371"/>
      <c r="J79" s="371"/>
      <c r="K79" s="371"/>
      <c r="L79" s="371"/>
      <c r="M79" s="371"/>
      <c r="N79" s="371"/>
      <c r="O79" s="372"/>
      <c r="P79" s="371"/>
      <c r="Q79" s="371"/>
      <c r="R79" s="371"/>
      <c r="S79" s="371"/>
      <c r="T79" s="371"/>
      <c r="U79" s="371"/>
      <c r="V79" s="372"/>
      <c r="W79" s="372"/>
      <c r="X79" s="371"/>
      <c r="Y79" s="371"/>
      <c r="Z79" s="371"/>
      <c r="AA79" s="371"/>
      <c r="AB79" s="371"/>
      <c r="AC79" s="371"/>
      <c r="AD79" s="371"/>
      <c r="AE79" s="371"/>
      <c r="AF79" s="371"/>
      <c r="AG79" s="371"/>
      <c r="AH79" s="371"/>
      <c r="AI79" s="371"/>
      <c r="AJ79" s="371"/>
      <c r="AK79" s="371"/>
      <c r="AL79" s="371"/>
      <c r="AM79" s="371"/>
      <c r="AN79" s="371"/>
      <c r="AO79" s="371"/>
      <c r="AP79" s="371"/>
      <c r="AQ79" s="371"/>
      <c r="AR79" s="371"/>
      <c r="AS79" s="371"/>
      <c r="AT79" s="371"/>
      <c r="AU79" s="371"/>
      <c r="AV79" s="371"/>
      <c r="AW79" s="371"/>
      <c r="AX79" s="371"/>
      <c r="AY79" s="371"/>
      <c r="AZ79" s="371"/>
      <c r="BA79" s="371"/>
      <c r="BB79" s="371"/>
      <c r="BC79" s="371"/>
      <c r="BD79" s="371"/>
      <c r="BE79" s="371"/>
      <c r="BF79" s="371"/>
      <c r="BG79" s="371"/>
      <c r="BH79" s="371"/>
      <c r="BI79" s="371"/>
      <c r="BJ79" s="371"/>
      <c r="BK79" s="371"/>
      <c r="BL79" s="371"/>
      <c r="BM79" s="371"/>
      <c r="BN79" s="371"/>
      <c r="BO79" s="371"/>
      <c r="BP79" s="371"/>
      <c r="BQ79" s="371"/>
      <c r="BR79" s="371"/>
      <c r="BS79" s="371"/>
      <c r="BT79" s="371"/>
      <c r="BU79" s="371"/>
      <c r="BV79" s="371"/>
      <c r="BW79" s="371"/>
      <c r="BX79" s="371"/>
      <c r="BY79" s="371"/>
      <c r="BZ79" s="371"/>
      <c r="CA79" s="371"/>
      <c r="CB79" s="371"/>
      <c r="CC79" s="371"/>
      <c r="CD79" s="371"/>
      <c r="CE79" s="371"/>
      <c r="CF79" s="371"/>
      <c r="CG79" s="371"/>
      <c r="CH79" s="371"/>
      <c r="CI79" s="371"/>
      <c r="CJ79" s="371"/>
      <c r="CK79" s="371"/>
      <c r="CL79" s="371"/>
      <c r="CM79" s="371"/>
      <c r="CN79" s="371"/>
      <c r="CO79" s="371"/>
      <c r="CP79" s="371"/>
      <c r="CQ79" s="371"/>
      <c r="CR79" s="371"/>
      <c r="CS79" s="371"/>
      <c r="CT79" s="371"/>
      <c r="CU79" s="371"/>
      <c r="CV79" s="371"/>
      <c r="CW79" s="371"/>
      <c r="CX79" s="371"/>
      <c r="CY79" s="371"/>
      <c r="CZ79" s="371"/>
      <c r="DA79" s="371"/>
      <c r="DB79" s="371"/>
      <c r="DC79" s="371"/>
      <c r="DD79" s="371"/>
      <c r="DE79" s="371"/>
      <c r="DF79" s="371"/>
      <c r="DG79" s="371"/>
      <c r="DH79" s="371"/>
      <c r="DI79" s="371"/>
      <c r="DJ79" s="371"/>
      <c r="DK79" s="371"/>
      <c r="DL79" s="371"/>
      <c r="DM79" s="371"/>
      <c r="DN79" s="371"/>
      <c r="DO79" s="371"/>
      <c r="DP79" s="371"/>
      <c r="DQ79" s="371"/>
      <c r="DR79" s="371"/>
    </row>
    <row r="80" spans="2:130" x14ac:dyDescent="0.3">
      <c r="B80" s="370"/>
      <c r="C80" s="371"/>
      <c r="D80" s="371"/>
      <c r="E80" s="371"/>
      <c r="F80" s="371"/>
      <c r="G80" s="371"/>
      <c r="H80" s="371"/>
      <c r="I80" s="371"/>
      <c r="J80" s="371"/>
      <c r="K80" s="371"/>
      <c r="L80" s="371"/>
      <c r="M80" s="371"/>
      <c r="N80" s="371"/>
      <c r="O80" s="372"/>
      <c r="P80" s="371"/>
      <c r="Q80" s="371"/>
      <c r="R80" s="371"/>
      <c r="S80" s="371"/>
      <c r="T80" s="371"/>
      <c r="U80" s="371"/>
      <c r="V80" s="372"/>
      <c r="W80" s="372"/>
      <c r="X80" s="371"/>
      <c r="Y80" s="371"/>
      <c r="Z80" s="371"/>
      <c r="AA80" s="371"/>
      <c r="AB80" s="371"/>
      <c r="AC80" s="371"/>
      <c r="AD80" s="371"/>
      <c r="AE80" s="371"/>
      <c r="AF80" s="371"/>
      <c r="AG80" s="371"/>
      <c r="AH80" s="371"/>
      <c r="AI80" s="371"/>
      <c r="AJ80" s="371"/>
      <c r="AK80" s="371"/>
      <c r="AL80" s="371"/>
      <c r="AM80" s="371"/>
      <c r="AN80" s="371"/>
      <c r="AO80" s="371"/>
      <c r="AP80" s="371"/>
      <c r="AQ80" s="371"/>
      <c r="AR80" s="371"/>
      <c r="AS80" s="371"/>
      <c r="AT80" s="371"/>
      <c r="AU80" s="371"/>
      <c r="AV80" s="371"/>
      <c r="AW80" s="371"/>
      <c r="AX80" s="371"/>
      <c r="AY80" s="371"/>
      <c r="AZ80" s="371"/>
      <c r="BA80" s="371"/>
      <c r="BB80" s="371"/>
      <c r="BC80" s="371"/>
      <c r="BD80" s="371"/>
      <c r="BE80" s="371"/>
      <c r="BF80" s="371"/>
      <c r="BG80" s="371"/>
      <c r="BH80" s="371"/>
      <c r="BI80" s="371"/>
      <c r="BJ80" s="371"/>
      <c r="BK80" s="371"/>
      <c r="BL80" s="371"/>
      <c r="BM80" s="371"/>
      <c r="BN80" s="371"/>
      <c r="BO80" s="371"/>
      <c r="BP80" s="371"/>
      <c r="BQ80" s="371"/>
      <c r="BR80" s="371"/>
      <c r="BS80" s="371"/>
      <c r="BT80" s="371"/>
      <c r="BU80" s="371"/>
      <c r="BV80" s="371"/>
      <c r="BW80" s="371"/>
      <c r="BX80" s="371"/>
      <c r="BY80" s="371"/>
      <c r="BZ80" s="371"/>
      <c r="CA80" s="371"/>
      <c r="CB80" s="371"/>
      <c r="CC80" s="371"/>
      <c r="CD80" s="371"/>
      <c r="CE80" s="371"/>
      <c r="CF80" s="371"/>
      <c r="CG80" s="371"/>
      <c r="CH80" s="371"/>
      <c r="CI80" s="371"/>
      <c r="CJ80" s="371"/>
      <c r="CK80" s="371"/>
      <c r="CL80" s="371"/>
      <c r="CM80" s="371"/>
      <c r="CN80" s="371"/>
      <c r="CO80" s="371"/>
      <c r="CP80" s="371"/>
      <c r="CQ80" s="371"/>
      <c r="CR80" s="371"/>
      <c r="CS80" s="371"/>
      <c r="CT80" s="371"/>
      <c r="CU80" s="371"/>
      <c r="CV80" s="371"/>
      <c r="CW80" s="371"/>
      <c r="CX80" s="371"/>
      <c r="CY80" s="371"/>
      <c r="CZ80" s="371"/>
      <c r="DA80" s="371"/>
      <c r="DB80" s="371"/>
      <c r="DC80" s="371"/>
      <c r="DD80" s="371"/>
      <c r="DE80" s="371"/>
      <c r="DF80" s="371"/>
      <c r="DG80" s="371"/>
      <c r="DH80" s="371"/>
      <c r="DI80" s="371"/>
      <c r="DJ80" s="371"/>
      <c r="DK80" s="371"/>
      <c r="DL80" s="371"/>
      <c r="DM80" s="371"/>
      <c r="DN80" s="371"/>
      <c r="DO80" s="371"/>
      <c r="DP80" s="371"/>
      <c r="DQ80" s="371"/>
      <c r="DR80" s="371"/>
    </row>
  </sheetData>
  <mergeCells count="6">
    <mergeCell ref="B36:D36"/>
    <mergeCell ref="B2:D3"/>
    <mergeCell ref="B5:C5"/>
    <mergeCell ref="B17:C17"/>
    <mergeCell ref="B19:C19"/>
    <mergeCell ref="B25:C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Assunzioni</vt:lpstr>
      <vt:lpstr>INPUT</vt:lpstr>
      <vt:lpstr>Ricavi </vt:lpstr>
      <vt:lpstr>Costi operativi</vt:lpstr>
      <vt:lpstr>NPV Medium-case b scenario</vt:lpstr>
      <vt:lpstr>Investimenti e debito</vt:lpstr>
      <vt:lpstr>Piano del personale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2022-10-17T18:21:02Z</dcterms:created>
  <dcterms:modified xsi:type="dcterms:W3CDTF">2022-10-21T09:59:52Z</dcterms:modified>
</cp:coreProperties>
</file>